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Jana\Desktop\Lysá parkoviště\"/>
    </mc:Choice>
  </mc:AlternateContent>
  <bookViews>
    <workbookView xWindow="0" yWindow="0" windowWidth="17970" windowHeight="6945"/>
  </bookViews>
  <sheets>
    <sheet name="Rekapitulace stavby" sheetId="1" r:id="rId1"/>
    <sheet name="102 - SO 102 Sjezd k č.p...." sheetId="2" r:id="rId2"/>
    <sheet name="302 - SO 302 VODOVODNÍ PŘ..." sheetId="3" r:id="rId3"/>
    <sheet name="303 - SO 303 Zrušení studny" sheetId="4" r:id="rId4"/>
    <sheet name="411 - SO 411 – Přeložka k..." sheetId="5" r:id="rId5"/>
    <sheet name="431 - SO 431 Úpravy kabel..." sheetId="6" r:id="rId6"/>
    <sheet name="441 - SO 441 Veřejné osvě..." sheetId="7" r:id="rId7"/>
    <sheet name="442 - SO 442 Parkovací sy..." sheetId="8" r:id="rId8"/>
    <sheet name="451 - SO 451 Úprava trasy..." sheetId="9" r:id="rId9"/>
    <sheet name="461 - SO 461 Přeložka MK ..." sheetId="10" r:id="rId10"/>
    <sheet name="901-ZV-V - Způsobilé výda..." sheetId="11" r:id="rId11"/>
    <sheet name="001 - SO 001 - DEMOLICE" sheetId="12" r:id="rId12"/>
    <sheet name="101 - SO 101 - PARKOVIŠTĚ" sheetId="13" r:id="rId13"/>
    <sheet name="301 - 301 Kanalizace dešť..." sheetId="14" r:id="rId14"/>
    <sheet name="442-ZV-H - SO 442 Parkova..." sheetId="15" r:id="rId15"/>
    <sheet name="463 - SO 463 Kamerový systém" sheetId="16" r:id="rId16"/>
    <sheet name="700 - SO 700 Oplocení" sheetId="17" r:id="rId17"/>
    <sheet name="800 - SO 800 VEGETAČNÍ ÚP..." sheetId="18" r:id="rId18"/>
    <sheet name="901-ZV-H - Způsobilé výda..." sheetId="19" r:id="rId19"/>
    <sheet name="NV-901 - Nezpůsobilé výda..." sheetId="20" r:id="rId20"/>
    <sheet name="Pokyny pro vyplnění" sheetId="21" r:id="rId21"/>
  </sheets>
  <definedNames>
    <definedName name="_xlnm._FilterDatabase" localSheetId="11" hidden="1">'001 - SO 001 - DEMOLICE'!$C$88:$K$221</definedName>
    <definedName name="_xlnm._FilterDatabase" localSheetId="12" hidden="1">'101 - SO 101 - PARKOVIŠTĚ'!$C$90:$K$295</definedName>
    <definedName name="_xlnm._FilterDatabase" localSheetId="1" hidden="1">'102 - SO 102 Sjezd k č.p....'!$C$90:$K$169</definedName>
    <definedName name="_xlnm._FilterDatabase" localSheetId="13" hidden="1">'301 - 301 Kanalizace dešť...'!$C$92:$K$406</definedName>
    <definedName name="_xlnm._FilterDatabase" localSheetId="2" hidden="1">'302 - SO 302 VODOVODNÍ PŘ...'!$C$91:$K$223</definedName>
    <definedName name="_xlnm._FilterDatabase" localSheetId="3" hidden="1">'303 - SO 303 Zrušení studny'!$C$90:$K$135</definedName>
    <definedName name="_xlnm._FilterDatabase" localSheetId="4" hidden="1">'411 - SO 411 – Přeložka k...'!$C$88:$K$143</definedName>
    <definedName name="_xlnm._FilterDatabase" localSheetId="5" hidden="1">'431 - SO 431 Úpravy kabel...'!$C$91:$K$136</definedName>
    <definedName name="_xlnm._FilterDatabase" localSheetId="6" hidden="1">'441 - SO 441 Veřejné osvě...'!$C$91:$K$160</definedName>
    <definedName name="_xlnm._FilterDatabase" localSheetId="7" hidden="1">'442 - SO 442 Parkovací sy...'!$C$87:$K$119</definedName>
    <definedName name="_xlnm._FilterDatabase" localSheetId="14" hidden="1">'442-ZV-H - SO 442 Parkova...'!$C$86:$K$91</definedName>
    <definedName name="_xlnm._FilterDatabase" localSheetId="8" hidden="1">'451 - SO 451 Úprava trasy...'!$C$89:$K$146</definedName>
    <definedName name="_xlnm._FilterDatabase" localSheetId="9" hidden="1">'461 - SO 461 Přeložka MK ...'!$C$91:$K$184</definedName>
    <definedName name="_xlnm._FilterDatabase" localSheetId="15" hidden="1">'463 - SO 463 Kamerový systém'!$C$89:$K$127</definedName>
    <definedName name="_xlnm._FilterDatabase" localSheetId="16" hidden="1">'700 - SO 700 Oplocení'!$C$93:$K$224</definedName>
    <definedName name="_xlnm._FilterDatabase" localSheetId="17" hidden="1">'800 - SO 800 VEGETAČNÍ ÚP...'!$C$87:$K$177</definedName>
    <definedName name="_xlnm._FilterDatabase" localSheetId="18" hidden="1">'901-ZV-H - Způsobilé výda...'!$C$88:$K$125</definedName>
    <definedName name="_xlnm._FilterDatabase" localSheetId="10" hidden="1">'901-ZV-V - Způsobilé výda...'!$C$87:$K$112</definedName>
    <definedName name="_xlnm._FilterDatabase" localSheetId="19" hidden="1">'NV-901 - Nezpůsobilé výda...'!$C$85:$K$96</definedName>
    <definedName name="_xlnm.Print_Titles" localSheetId="11">'001 - SO 001 - DEMOLICE'!$88:$88</definedName>
    <definedName name="_xlnm.Print_Titles" localSheetId="12">'101 - SO 101 - PARKOVIŠTĚ'!$90:$90</definedName>
    <definedName name="_xlnm.Print_Titles" localSheetId="1">'102 - SO 102 Sjezd k č.p....'!$90:$90</definedName>
    <definedName name="_xlnm.Print_Titles" localSheetId="13">'301 - 301 Kanalizace dešť...'!$92:$92</definedName>
    <definedName name="_xlnm.Print_Titles" localSheetId="2">'302 - SO 302 VODOVODNÍ PŘ...'!$91:$91</definedName>
    <definedName name="_xlnm.Print_Titles" localSheetId="3">'303 - SO 303 Zrušení studny'!$90:$90</definedName>
    <definedName name="_xlnm.Print_Titles" localSheetId="4">'411 - SO 411 – Přeložka k...'!$88:$88</definedName>
    <definedName name="_xlnm.Print_Titles" localSheetId="5">'431 - SO 431 Úpravy kabel...'!$91:$91</definedName>
    <definedName name="_xlnm.Print_Titles" localSheetId="6">'441 - SO 441 Veřejné osvě...'!$91:$91</definedName>
    <definedName name="_xlnm.Print_Titles" localSheetId="7">'442 - SO 442 Parkovací sy...'!$87:$87</definedName>
    <definedName name="_xlnm.Print_Titles" localSheetId="14">'442-ZV-H - SO 442 Parkova...'!$86:$86</definedName>
    <definedName name="_xlnm.Print_Titles" localSheetId="8">'451 - SO 451 Úprava trasy...'!$89:$89</definedName>
    <definedName name="_xlnm.Print_Titles" localSheetId="9">'461 - SO 461 Přeložka MK ...'!$91:$91</definedName>
    <definedName name="_xlnm.Print_Titles" localSheetId="15">'463 - SO 463 Kamerový systém'!$89:$89</definedName>
    <definedName name="_xlnm.Print_Titles" localSheetId="16">'700 - SO 700 Oplocení'!$93:$93</definedName>
    <definedName name="_xlnm.Print_Titles" localSheetId="17">'800 - SO 800 VEGETAČNÍ ÚP...'!$87:$87</definedName>
    <definedName name="_xlnm.Print_Titles" localSheetId="18">'901-ZV-H - Způsobilé výda...'!$88:$88</definedName>
    <definedName name="_xlnm.Print_Titles" localSheetId="10">'901-ZV-V - Způsobilé výda...'!$87:$87</definedName>
    <definedName name="_xlnm.Print_Titles" localSheetId="19">'NV-901 - Nezpůsobilé výda...'!$85:$85</definedName>
    <definedName name="_xlnm.Print_Titles" localSheetId="0">'Rekapitulace stavby'!$52:$52</definedName>
    <definedName name="_xlnm.Print_Area" localSheetId="11">'001 - SO 001 - DEMOLICE'!$C$4:$J$41,'001 - SO 001 - DEMOLICE'!$C$47:$J$68,'001 - SO 001 - DEMOLICE'!$C$74:$K$221</definedName>
    <definedName name="_xlnm.Print_Area" localSheetId="12">'101 - SO 101 - PARKOVIŠTĚ'!$C$4:$J$41,'101 - SO 101 - PARKOVIŠTĚ'!$C$47:$J$70,'101 - SO 101 - PARKOVIŠTĚ'!$C$76:$K$295</definedName>
    <definedName name="_xlnm.Print_Area" localSheetId="1">'102 - SO 102 Sjezd k č.p....'!$C$4:$J$41,'102 - SO 102 Sjezd k č.p....'!$C$47:$J$70,'102 - SO 102 Sjezd k č.p....'!$C$76:$K$169</definedName>
    <definedName name="_xlnm.Print_Area" localSheetId="13">'301 - 301 Kanalizace dešť...'!$C$4:$J$41,'301 - 301 Kanalizace dešť...'!$C$47:$J$72,'301 - 301 Kanalizace dešť...'!$C$78:$K$406</definedName>
    <definedName name="_xlnm.Print_Area" localSheetId="2">'302 - SO 302 VODOVODNÍ PŘ...'!$C$4:$J$41,'302 - SO 302 VODOVODNÍ PŘ...'!$C$47:$J$71,'302 - SO 302 VODOVODNÍ PŘ...'!$C$77:$K$223</definedName>
    <definedName name="_xlnm.Print_Area" localSheetId="3">'303 - SO 303 Zrušení studny'!$C$4:$J$41,'303 - SO 303 Zrušení studny'!$C$47:$J$70,'303 - SO 303 Zrušení studny'!$C$76:$K$135</definedName>
    <definedName name="_xlnm.Print_Area" localSheetId="4">'411 - SO 411 – Přeložka k...'!$C$4:$J$41,'411 - SO 411 – Přeložka k...'!$C$47:$J$68,'411 - SO 411 – Přeložka k...'!$C$74:$K$143</definedName>
    <definedName name="_xlnm.Print_Area" localSheetId="5">'431 - SO 431 Úpravy kabel...'!$C$4:$J$41,'431 - SO 431 Úpravy kabel...'!$C$47:$J$71,'431 - SO 431 Úpravy kabel...'!$C$77:$K$136</definedName>
    <definedName name="_xlnm.Print_Area" localSheetId="6">'441 - SO 441 Veřejné osvě...'!$C$4:$J$41,'441 - SO 441 Veřejné osvě...'!$C$47:$J$71,'441 - SO 441 Veřejné osvě...'!$C$77:$K$160</definedName>
    <definedName name="_xlnm.Print_Area" localSheetId="7">'442 - SO 442 Parkovací sy...'!$C$4:$J$41,'442 - SO 442 Parkovací sy...'!$C$47:$J$67,'442 - SO 442 Parkovací sy...'!$C$73:$K$119</definedName>
    <definedName name="_xlnm.Print_Area" localSheetId="14">'442-ZV-H - SO 442 Parkova...'!$C$4:$J$41,'442-ZV-H - SO 442 Parkova...'!$C$47:$J$66,'442-ZV-H - SO 442 Parkova...'!$C$72:$K$91</definedName>
    <definedName name="_xlnm.Print_Area" localSheetId="8">'451 - SO 451 Úprava trasy...'!$C$4:$J$41,'451 - SO 451 Úprava trasy...'!$C$47:$J$69,'451 - SO 451 Úprava trasy...'!$C$75:$K$146</definedName>
    <definedName name="_xlnm.Print_Area" localSheetId="9">'461 - SO 461 Přeložka MK ...'!$C$4:$J$41,'461 - SO 461 Přeložka MK ...'!$C$47:$J$71,'461 - SO 461 Přeložka MK ...'!$C$77:$K$184</definedName>
    <definedName name="_xlnm.Print_Area" localSheetId="15">'463 - SO 463 Kamerový systém'!$C$4:$J$41,'463 - SO 463 Kamerový systém'!$C$47:$J$69,'463 - SO 463 Kamerový systém'!$C$75:$K$127</definedName>
    <definedName name="_xlnm.Print_Area" localSheetId="16">'700 - SO 700 Oplocení'!$C$4:$J$41,'700 - SO 700 Oplocení'!$C$47:$J$73,'700 - SO 700 Oplocení'!$C$79:$K$224</definedName>
    <definedName name="_xlnm.Print_Area" localSheetId="17">'800 - SO 800 VEGETAČNÍ ÚP...'!$C$4:$J$41,'800 - SO 800 VEGETAČNÍ ÚP...'!$C$47:$J$67,'800 - SO 800 VEGETAČNÍ ÚP...'!$C$73:$K$177</definedName>
    <definedName name="_xlnm.Print_Area" localSheetId="18">'901-ZV-H - Způsobilé výda...'!$C$4:$J$41,'901-ZV-H - Způsobilé výda...'!$C$47:$J$68,'901-ZV-H - Způsobilé výda...'!$C$74:$K$125</definedName>
    <definedName name="_xlnm.Print_Area" localSheetId="10">'901-ZV-V - Způsobilé výda...'!$C$4:$J$41,'901-ZV-V - Způsobilé výda...'!$C$47:$J$67,'901-ZV-V - Způsobilé výda...'!$C$73:$K$112</definedName>
    <definedName name="_xlnm.Print_Area" localSheetId="19">'NV-901 - Nezpůsobilé výda...'!$C$4:$J$41,'NV-901 - Nezpůsobilé výda...'!$C$47:$J$65,'NV-901 - Nezpůsobilé výda...'!$C$71:$K$96</definedName>
    <definedName name="_xlnm.Print_Area" localSheetId="20">'Pokyny pro vyplnění'!$B$2:$K$71,'Pokyny pro vyplnění'!$B$74:$K$118,'Pokyny pro vyplnění'!$B$121:$K$190,'Pokyny pro vyplnění'!$B$198:$K$218</definedName>
    <definedName name="_xlnm.Print_Area" localSheetId="0">'Rekapitulace stavby'!$D$4:$AO$36,'Rekapitulace stavby'!$C$42:$AQ$77</definedName>
  </definedNames>
  <calcPr calcId="162913"/>
</workbook>
</file>

<file path=xl/calcChain.xml><?xml version="1.0" encoding="utf-8"?>
<calcChain xmlns="http://schemas.openxmlformats.org/spreadsheetml/2006/main">
  <c r="J39" i="20" l="1"/>
  <c r="J38" i="20"/>
  <c r="AY76" i="1" s="1"/>
  <c r="J37" i="20"/>
  <c r="AX76" i="1" s="1"/>
  <c r="BI94" i="20"/>
  <c r="BH94" i="20"/>
  <c r="BG94" i="20"/>
  <c r="BF94" i="20"/>
  <c r="T94" i="20"/>
  <c r="R94" i="20"/>
  <c r="P94" i="20"/>
  <c r="BK94" i="20"/>
  <c r="J94" i="20"/>
  <c r="BE94" i="20" s="1"/>
  <c r="BI91" i="20"/>
  <c r="BH91" i="20"/>
  <c r="BG91" i="20"/>
  <c r="BF91" i="20"/>
  <c r="T91" i="20"/>
  <c r="R91" i="20"/>
  <c r="P91" i="20"/>
  <c r="BK91" i="20"/>
  <c r="J91" i="20"/>
  <c r="BE91" i="20" s="1"/>
  <c r="BI88" i="20"/>
  <c r="F39" i="20"/>
  <c r="BD76" i="1" s="1"/>
  <c r="BH88" i="20"/>
  <c r="F38" i="20" s="1"/>
  <c r="BC76" i="1" s="1"/>
  <c r="BG88" i="20"/>
  <c r="BF88" i="20"/>
  <c r="J36" i="20" s="1"/>
  <c r="AW76" i="1" s="1"/>
  <c r="T88" i="20"/>
  <c r="T87" i="20" s="1"/>
  <c r="T86" i="20" s="1"/>
  <c r="R88" i="20"/>
  <c r="R87" i="20" s="1"/>
  <c r="R86" i="20" s="1"/>
  <c r="P88" i="20"/>
  <c r="BK88" i="20"/>
  <c r="BK87" i="20" s="1"/>
  <c r="J87" i="20" s="1"/>
  <c r="J64" i="20" s="1"/>
  <c r="J88" i="20"/>
  <c r="BE88" i="20" s="1"/>
  <c r="J83" i="20"/>
  <c r="J82" i="20"/>
  <c r="F82" i="20"/>
  <c r="F80" i="20"/>
  <c r="E78" i="20"/>
  <c r="J59" i="20"/>
  <c r="J58" i="20"/>
  <c r="F58" i="20"/>
  <c r="F56" i="20"/>
  <c r="E54" i="20"/>
  <c r="J20" i="20"/>
  <c r="E20" i="20"/>
  <c r="F59" i="20" s="1"/>
  <c r="F83" i="20"/>
  <c r="J19" i="20"/>
  <c r="J14" i="20"/>
  <c r="J80" i="20" s="1"/>
  <c r="J56" i="20"/>
  <c r="E7" i="20"/>
  <c r="E74" i="20" s="1"/>
  <c r="J39" i="19"/>
  <c r="J38" i="19"/>
  <c r="AY74" i="1" s="1"/>
  <c r="J37" i="19"/>
  <c r="AX74" i="1" s="1"/>
  <c r="BI124" i="19"/>
  <c r="BH124" i="19"/>
  <c r="BG124" i="19"/>
  <c r="BF124" i="19"/>
  <c r="T124" i="19"/>
  <c r="R124" i="19"/>
  <c r="P124" i="19"/>
  <c r="BK124" i="19"/>
  <c r="J124" i="19"/>
  <c r="BE124" i="19" s="1"/>
  <c r="BI123" i="19"/>
  <c r="BH123" i="19"/>
  <c r="BG123" i="19"/>
  <c r="BF123" i="19"/>
  <c r="T123" i="19"/>
  <c r="R123" i="19"/>
  <c r="P123" i="19"/>
  <c r="BK123" i="19"/>
  <c r="J123" i="19"/>
  <c r="BE123" i="19" s="1"/>
  <c r="BI111" i="19"/>
  <c r="BH111" i="19"/>
  <c r="BG111" i="19"/>
  <c r="BF111" i="19"/>
  <c r="T111" i="19"/>
  <c r="R111" i="19"/>
  <c r="P111" i="19"/>
  <c r="BK111" i="19"/>
  <c r="J111" i="19"/>
  <c r="BE111" i="19" s="1"/>
  <c r="BI108" i="19"/>
  <c r="BH108" i="19"/>
  <c r="BG108" i="19"/>
  <c r="BF108" i="19"/>
  <c r="T108" i="19"/>
  <c r="R108" i="19"/>
  <c r="P108" i="19"/>
  <c r="BK108" i="19"/>
  <c r="J108" i="19"/>
  <c r="BE108" i="19"/>
  <c r="BI100" i="19"/>
  <c r="BH100" i="19"/>
  <c r="BG100" i="19"/>
  <c r="BF100" i="19"/>
  <c r="T100" i="19"/>
  <c r="T99" i="19" s="1"/>
  <c r="R100" i="19"/>
  <c r="R99" i="19" s="1"/>
  <c r="P100" i="19"/>
  <c r="P99" i="19" s="1"/>
  <c r="BK100" i="19"/>
  <c r="BK99" i="19" s="1"/>
  <c r="J99" i="19" s="1"/>
  <c r="J67" i="19" s="1"/>
  <c r="J100" i="19"/>
  <c r="BE100" i="19" s="1"/>
  <c r="BI97" i="19"/>
  <c r="BH97" i="19"/>
  <c r="BG97" i="19"/>
  <c r="BF97" i="19"/>
  <c r="T97" i="19"/>
  <c r="T96" i="19" s="1"/>
  <c r="T95" i="19" s="1"/>
  <c r="R97" i="19"/>
  <c r="R96" i="19" s="1"/>
  <c r="R95" i="19" s="1"/>
  <c r="P97" i="19"/>
  <c r="P96" i="19" s="1"/>
  <c r="P95" i="19" s="1"/>
  <c r="BK97" i="19"/>
  <c r="BK96" i="19" s="1"/>
  <c r="J97" i="19"/>
  <c r="BE97" i="19" s="1"/>
  <c r="BI93" i="19"/>
  <c r="BH93" i="19"/>
  <c r="F38" i="19" s="1"/>
  <c r="BC74" i="1" s="1"/>
  <c r="BG93" i="19"/>
  <c r="BF93" i="19"/>
  <c r="T93" i="19"/>
  <c r="R93" i="19"/>
  <c r="P93" i="19"/>
  <c r="BK93" i="19"/>
  <c r="J93" i="19"/>
  <c r="BE93" i="19"/>
  <c r="BI91" i="19"/>
  <c r="BH91" i="19"/>
  <c r="BG91" i="19"/>
  <c r="F37" i="19"/>
  <c r="BB74" i="1" s="1"/>
  <c r="BF91" i="19"/>
  <c r="T91" i="19"/>
  <c r="T90" i="19"/>
  <c r="R91" i="19"/>
  <c r="R90" i="19" s="1"/>
  <c r="R89" i="19" s="1"/>
  <c r="P91" i="19"/>
  <c r="BK91" i="19"/>
  <c r="BK90" i="19" s="1"/>
  <c r="J91" i="19"/>
  <c r="BE91" i="19" s="1"/>
  <c r="J86" i="19"/>
  <c r="J85" i="19"/>
  <c r="F85" i="19"/>
  <c r="F83" i="19"/>
  <c r="E81" i="19"/>
  <c r="J59" i="19"/>
  <c r="J58" i="19"/>
  <c r="F58" i="19"/>
  <c r="F56" i="19"/>
  <c r="E54" i="19"/>
  <c r="J20" i="19"/>
  <c r="E20" i="19"/>
  <c r="F86" i="19" s="1"/>
  <c r="J19" i="19"/>
  <c r="J14" i="19"/>
  <c r="J83" i="19" s="1"/>
  <c r="E7" i="19"/>
  <c r="E77" i="19" s="1"/>
  <c r="J39" i="18"/>
  <c r="J38" i="18"/>
  <c r="AY73" i="1" s="1"/>
  <c r="J37" i="18"/>
  <c r="AX73" i="1" s="1"/>
  <c r="BI177" i="18"/>
  <c r="BH177" i="18"/>
  <c r="BG177" i="18"/>
  <c r="BF177" i="18"/>
  <c r="T177" i="18"/>
  <c r="T176" i="18"/>
  <c r="R177" i="18"/>
  <c r="R176" i="18" s="1"/>
  <c r="P177" i="18"/>
  <c r="P176" i="18" s="1"/>
  <c r="BK177" i="18"/>
  <c r="BK176" i="18" s="1"/>
  <c r="J176" i="18" s="1"/>
  <c r="J66" i="18" s="1"/>
  <c r="J177" i="18"/>
  <c r="BE177" i="18" s="1"/>
  <c r="BI174" i="18"/>
  <c r="BH174" i="18"/>
  <c r="BG174" i="18"/>
  <c r="BF174" i="18"/>
  <c r="T174" i="18"/>
  <c r="R174" i="18"/>
  <c r="P174" i="18"/>
  <c r="BK174" i="18"/>
  <c r="J174" i="18"/>
  <c r="BE174" i="18" s="1"/>
  <c r="BI171" i="18"/>
  <c r="BH171" i="18"/>
  <c r="BG171" i="18"/>
  <c r="BF171" i="18"/>
  <c r="T171" i="18"/>
  <c r="R171" i="18"/>
  <c r="P171" i="18"/>
  <c r="BK171" i="18"/>
  <c r="J171" i="18"/>
  <c r="BE171" i="18" s="1"/>
  <c r="BI168" i="18"/>
  <c r="BH168" i="18"/>
  <c r="BG168" i="18"/>
  <c r="BF168" i="18"/>
  <c r="T168" i="18"/>
  <c r="R168" i="18"/>
  <c r="P168" i="18"/>
  <c r="BK168" i="18"/>
  <c r="J168" i="18"/>
  <c r="BE168" i="18"/>
  <c r="BI166" i="18"/>
  <c r="BH166" i="18"/>
  <c r="BG166" i="18"/>
  <c r="BF166" i="18"/>
  <c r="T166" i="18"/>
  <c r="R166" i="18"/>
  <c r="P166" i="18"/>
  <c r="BK166" i="18"/>
  <c r="J166" i="18"/>
  <c r="BE166" i="18" s="1"/>
  <c r="BI163" i="18"/>
  <c r="BH163" i="18"/>
  <c r="BG163" i="18"/>
  <c r="BF163" i="18"/>
  <c r="T163" i="18"/>
  <c r="R163" i="18"/>
  <c r="P163" i="18"/>
  <c r="BK163" i="18"/>
  <c r="J163" i="18"/>
  <c r="BE163" i="18" s="1"/>
  <c r="BI160" i="18"/>
  <c r="BH160" i="18"/>
  <c r="BG160" i="18"/>
  <c r="BF160" i="18"/>
  <c r="T160" i="18"/>
  <c r="R160" i="18"/>
  <c r="P160" i="18"/>
  <c r="BK160" i="18"/>
  <c r="J160" i="18"/>
  <c r="BE160" i="18" s="1"/>
  <c r="BI157" i="18"/>
  <c r="BH157" i="18"/>
  <c r="BG157" i="18"/>
  <c r="BF157" i="18"/>
  <c r="T157" i="18"/>
  <c r="R157" i="18"/>
  <c r="P157" i="18"/>
  <c r="BK157" i="18"/>
  <c r="J157" i="18"/>
  <c r="BE157" i="18" s="1"/>
  <c r="BI155" i="18"/>
  <c r="BH155" i="18"/>
  <c r="BG155" i="18"/>
  <c r="BF155" i="18"/>
  <c r="T155" i="18"/>
  <c r="R155" i="18"/>
  <c r="P155" i="18"/>
  <c r="BK155" i="18"/>
  <c r="J155" i="18"/>
  <c r="BE155" i="18" s="1"/>
  <c r="BI153" i="18"/>
  <c r="BH153" i="18"/>
  <c r="BG153" i="18"/>
  <c r="BF153" i="18"/>
  <c r="T153" i="18"/>
  <c r="R153" i="18"/>
  <c r="P153" i="18"/>
  <c r="BK153" i="18"/>
  <c r="J153" i="18"/>
  <c r="BE153" i="18" s="1"/>
  <c r="BI151" i="18"/>
  <c r="BH151" i="18"/>
  <c r="BG151" i="18"/>
  <c r="BF151" i="18"/>
  <c r="T151" i="18"/>
  <c r="R151" i="18"/>
  <c r="P151" i="18"/>
  <c r="BK151" i="18"/>
  <c r="J151" i="18"/>
  <c r="BE151" i="18" s="1"/>
  <c r="BI148" i="18"/>
  <c r="BH148" i="18"/>
  <c r="BG148" i="18"/>
  <c r="BF148" i="18"/>
  <c r="T148" i="18"/>
  <c r="R148" i="18"/>
  <c r="P148" i="18"/>
  <c r="BK148" i="18"/>
  <c r="J148" i="18"/>
  <c r="BE148" i="18" s="1"/>
  <c r="BI145" i="18"/>
  <c r="BH145" i="18"/>
  <c r="BG145" i="18"/>
  <c r="BF145" i="18"/>
  <c r="T145" i="18"/>
  <c r="R145" i="18"/>
  <c r="P145" i="18"/>
  <c r="BK145" i="18"/>
  <c r="J145" i="18"/>
  <c r="BE145" i="18" s="1"/>
  <c r="BI142" i="18"/>
  <c r="BH142" i="18"/>
  <c r="BG142" i="18"/>
  <c r="BF142" i="18"/>
  <c r="T142" i="18"/>
  <c r="R142" i="18"/>
  <c r="P142" i="18"/>
  <c r="BK142" i="18"/>
  <c r="J142" i="18"/>
  <c r="BE142" i="18" s="1"/>
  <c r="BI141" i="18"/>
  <c r="BH141" i="18"/>
  <c r="BG141" i="18"/>
  <c r="BF141" i="18"/>
  <c r="T141" i="18"/>
  <c r="R141" i="18"/>
  <c r="P141" i="18"/>
  <c r="BK141" i="18"/>
  <c r="J141" i="18"/>
  <c r="BE141" i="18" s="1"/>
  <c r="BI140" i="18"/>
  <c r="BH140" i="18"/>
  <c r="BG140" i="18"/>
  <c r="BF140" i="18"/>
  <c r="T140" i="18"/>
  <c r="R140" i="18"/>
  <c r="P140" i="18"/>
  <c r="BK140" i="18"/>
  <c r="J140" i="18"/>
  <c r="BE140" i="18"/>
  <c r="BI137" i="18"/>
  <c r="BH137" i="18"/>
  <c r="BG137" i="18"/>
  <c r="BF137" i="18"/>
  <c r="T137" i="18"/>
  <c r="R137" i="18"/>
  <c r="P137" i="18"/>
  <c r="BK137" i="18"/>
  <c r="J137" i="18"/>
  <c r="BE137" i="18" s="1"/>
  <c r="BI135" i="18"/>
  <c r="BH135" i="18"/>
  <c r="BG135" i="18"/>
  <c r="BF135" i="18"/>
  <c r="T135" i="18"/>
  <c r="R135" i="18"/>
  <c r="P135" i="18"/>
  <c r="BK135" i="18"/>
  <c r="J135" i="18"/>
  <c r="BE135" i="18" s="1"/>
  <c r="BI132" i="18"/>
  <c r="BH132" i="18"/>
  <c r="BG132" i="18"/>
  <c r="BF132" i="18"/>
  <c r="T132" i="18"/>
  <c r="R132" i="18"/>
  <c r="P132" i="18"/>
  <c r="BK132" i="18"/>
  <c r="J132" i="18"/>
  <c r="BE132" i="18"/>
  <c r="BI130" i="18"/>
  <c r="BH130" i="18"/>
  <c r="BG130" i="18"/>
  <c r="BF130" i="18"/>
  <c r="T130" i="18"/>
  <c r="R130" i="18"/>
  <c r="P130" i="18"/>
  <c r="BK130" i="18"/>
  <c r="J130" i="18"/>
  <c r="BE130" i="18"/>
  <c r="BI127" i="18"/>
  <c r="BH127" i="18"/>
  <c r="BG127" i="18"/>
  <c r="BF127" i="18"/>
  <c r="T127" i="18"/>
  <c r="R127" i="18"/>
  <c r="P127" i="18"/>
  <c r="BK127" i="18"/>
  <c r="J127" i="18"/>
  <c r="BE127" i="18" s="1"/>
  <c r="BI124" i="18"/>
  <c r="BH124" i="18"/>
  <c r="BG124" i="18"/>
  <c r="BF124" i="18"/>
  <c r="T124" i="18"/>
  <c r="R124" i="18"/>
  <c r="P124" i="18"/>
  <c r="BK124" i="18"/>
  <c r="J124" i="18"/>
  <c r="BE124" i="18" s="1"/>
  <c r="BI118" i="18"/>
  <c r="BH118" i="18"/>
  <c r="BG118" i="18"/>
  <c r="BF118" i="18"/>
  <c r="T118" i="18"/>
  <c r="R118" i="18"/>
  <c r="P118" i="18"/>
  <c r="BK118" i="18"/>
  <c r="J118" i="18"/>
  <c r="BE118" i="18"/>
  <c r="BI115" i="18"/>
  <c r="BH115" i="18"/>
  <c r="BG115" i="18"/>
  <c r="BF115" i="18"/>
  <c r="T115" i="18"/>
  <c r="R115" i="18"/>
  <c r="P115" i="18"/>
  <c r="BK115" i="18"/>
  <c r="J115" i="18"/>
  <c r="BE115" i="18"/>
  <c r="BI110" i="18"/>
  <c r="BH110" i="18"/>
  <c r="BG110" i="18"/>
  <c r="BF110" i="18"/>
  <c r="T110" i="18"/>
  <c r="R110" i="18"/>
  <c r="P110" i="18"/>
  <c r="BK110" i="18"/>
  <c r="J110" i="18"/>
  <c r="BE110" i="18" s="1"/>
  <c r="BI106" i="18"/>
  <c r="BH106" i="18"/>
  <c r="BG106" i="18"/>
  <c r="BF106" i="18"/>
  <c r="T106" i="18"/>
  <c r="R106" i="18"/>
  <c r="P106" i="18"/>
  <c r="BK106" i="18"/>
  <c r="J106" i="18"/>
  <c r="BE106" i="18" s="1"/>
  <c r="BI103" i="18"/>
  <c r="BH103" i="18"/>
  <c r="BG103" i="18"/>
  <c r="BF103" i="18"/>
  <c r="F36" i="18" s="1"/>
  <c r="BA73" i="1" s="1"/>
  <c r="T103" i="18"/>
  <c r="R103" i="18"/>
  <c r="P103" i="18"/>
  <c r="BK103" i="18"/>
  <c r="J103" i="18"/>
  <c r="BE103" i="18"/>
  <c r="BI100" i="18"/>
  <c r="BH100" i="18"/>
  <c r="F38" i="18" s="1"/>
  <c r="BC73" i="1" s="1"/>
  <c r="BG100" i="18"/>
  <c r="BF100" i="18"/>
  <c r="T100" i="18"/>
  <c r="R100" i="18"/>
  <c r="P100" i="18"/>
  <c r="BK100" i="18"/>
  <c r="J100" i="18"/>
  <c r="BE100" i="18"/>
  <c r="BI91" i="18"/>
  <c r="BH91" i="18"/>
  <c r="BG91" i="18"/>
  <c r="F37" i="18"/>
  <c r="BB73" i="1" s="1"/>
  <c r="BF91" i="18"/>
  <c r="T91" i="18"/>
  <c r="T90" i="18"/>
  <c r="T89" i="18" s="1"/>
  <c r="T88" i="18" s="1"/>
  <c r="R91" i="18"/>
  <c r="P91" i="18"/>
  <c r="P90" i="18"/>
  <c r="P89" i="18" s="1"/>
  <c r="P88" i="18" s="1"/>
  <c r="AU73" i="1" s="1"/>
  <c r="BK91" i="18"/>
  <c r="J91" i="18"/>
  <c r="BE91" i="18" s="1"/>
  <c r="J85" i="18"/>
  <c r="J84" i="18"/>
  <c r="F84" i="18"/>
  <c r="F82" i="18"/>
  <c r="E80" i="18"/>
  <c r="J59" i="18"/>
  <c r="J58" i="18"/>
  <c r="F58" i="18"/>
  <c r="F56" i="18"/>
  <c r="E54" i="18"/>
  <c r="J20" i="18"/>
  <c r="E20" i="18"/>
  <c r="F85" i="18" s="1"/>
  <c r="J19" i="18"/>
  <c r="J14" i="18"/>
  <c r="J82" i="18" s="1"/>
  <c r="J56" i="18"/>
  <c r="E7" i="18"/>
  <c r="E76" i="18" s="1"/>
  <c r="J39" i="17"/>
  <c r="J38" i="17"/>
  <c r="AY72" i="1"/>
  <c r="J37" i="17"/>
  <c r="AX72" i="1" s="1"/>
  <c r="BI224" i="17"/>
  <c r="BH224" i="17"/>
  <c r="BG224" i="17"/>
  <c r="BF224" i="17"/>
  <c r="T224" i="17"/>
  <c r="R224" i="17"/>
  <c r="P224" i="17"/>
  <c r="BK224" i="17"/>
  <c r="J224" i="17"/>
  <c r="BE224" i="17" s="1"/>
  <c r="BI222" i="17"/>
  <c r="BH222" i="17"/>
  <c r="BG222" i="17"/>
  <c r="BF222" i="17"/>
  <c r="T222" i="17"/>
  <c r="R222" i="17"/>
  <c r="P222" i="17"/>
  <c r="BK222" i="17"/>
  <c r="J222" i="17"/>
  <c r="BE222" i="17"/>
  <c r="BI219" i="17"/>
  <c r="BH219" i="17"/>
  <c r="BG219" i="17"/>
  <c r="BF219" i="17"/>
  <c r="T219" i="17"/>
  <c r="R219" i="17"/>
  <c r="P219" i="17"/>
  <c r="BK219" i="17"/>
  <c r="J219" i="17"/>
  <c r="BE219" i="17"/>
  <c r="BI216" i="17"/>
  <c r="BH216" i="17"/>
  <c r="BG216" i="17"/>
  <c r="BF216" i="17"/>
  <c r="T216" i="17"/>
  <c r="R216" i="17"/>
  <c r="P216" i="17"/>
  <c r="BK216" i="17"/>
  <c r="J216" i="17"/>
  <c r="BE216" i="17"/>
  <c r="BI215" i="17"/>
  <c r="BH215" i="17"/>
  <c r="BG215" i="17"/>
  <c r="BF215" i="17"/>
  <c r="T215" i="17"/>
  <c r="R215" i="17"/>
  <c r="P215" i="17"/>
  <c r="BK215" i="17"/>
  <c r="J215" i="17"/>
  <c r="BE215" i="17"/>
  <c r="BI212" i="17"/>
  <c r="BH212" i="17"/>
  <c r="BG212" i="17"/>
  <c r="BF212" i="17"/>
  <c r="T212" i="17"/>
  <c r="T211" i="17"/>
  <c r="T210" i="17" s="1"/>
  <c r="R212" i="17"/>
  <c r="P212" i="17"/>
  <c r="P211" i="17" s="1"/>
  <c r="P210" i="17" s="1"/>
  <c r="BK212" i="17"/>
  <c r="BK211" i="17" s="1"/>
  <c r="J212" i="17"/>
  <c r="BE212" i="17"/>
  <c r="BI209" i="17"/>
  <c r="BH209" i="17"/>
  <c r="BG209" i="17"/>
  <c r="BF209" i="17"/>
  <c r="T209" i="17"/>
  <c r="T208" i="17"/>
  <c r="R209" i="17"/>
  <c r="R208" i="17"/>
  <c r="P209" i="17"/>
  <c r="P208" i="17" s="1"/>
  <c r="BK209" i="17"/>
  <c r="BK208" i="17" s="1"/>
  <c r="J208" i="17" s="1"/>
  <c r="J70" i="17" s="1"/>
  <c r="J209" i="17"/>
  <c r="BE209" i="17" s="1"/>
  <c r="BI206" i="17"/>
  <c r="BH206" i="17"/>
  <c r="BG206" i="17"/>
  <c r="BF206" i="17"/>
  <c r="T206" i="17"/>
  <c r="R206" i="17"/>
  <c r="R202" i="17" s="1"/>
  <c r="P206" i="17"/>
  <c r="BK206" i="17"/>
  <c r="BK202" i="17" s="1"/>
  <c r="J202" i="17" s="1"/>
  <c r="J69" i="17" s="1"/>
  <c r="J206" i="17"/>
  <c r="BE206" i="17"/>
  <c r="BI203" i="17"/>
  <c r="BH203" i="17"/>
  <c r="BG203" i="17"/>
  <c r="BF203" i="17"/>
  <c r="T203" i="17"/>
  <c r="T202" i="17"/>
  <c r="R203" i="17"/>
  <c r="P203" i="17"/>
  <c r="P202" i="17" s="1"/>
  <c r="BK203" i="17"/>
  <c r="J203" i="17"/>
  <c r="BE203" i="17" s="1"/>
  <c r="BI200" i="17"/>
  <c r="BH200" i="17"/>
  <c r="BG200" i="17"/>
  <c r="BF200" i="17"/>
  <c r="T200" i="17"/>
  <c r="T199" i="17"/>
  <c r="R200" i="17"/>
  <c r="R199" i="17" s="1"/>
  <c r="P200" i="17"/>
  <c r="P199" i="17" s="1"/>
  <c r="BK200" i="17"/>
  <c r="BK199" i="17"/>
  <c r="J199" i="17" s="1"/>
  <c r="J68" i="17" s="1"/>
  <c r="J200" i="17"/>
  <c r="BE200" i="17" s="1"/>
  <c r="BI197" i="17"/>
  <c r="BH197" i="17"/>
  <c r="BG197" i="17"/>
  <c r="BF197" i="17"/>
  <c r="T197" i="17"/>
  <c r="R197" i="17"/>
  <c r="P197" i="17"/>
  <c r="BK197" i="17"/>
  <c r="J197" i="17"/>
  <c r="BE197" i="17" s="1"/>
  <c r="BI195" i="17"/>
  <c r="BH195" i="17"/>
  <c r="BG195" i="17"/>
  <c r="BF195" i="17"/>
  <c r="T195" i="17"/>
  <c r="R195" i="17"/>
  <c r="P195" i="17"/>
  <c r="BK195" i="17"/>
  <c r="J195" i="17"/>
  <c r="BE195" i="17"/>
  <c r="BI193" i="17"/>
  <c r="BH193" i="17"/>
  <c r="BG193" i="17"/>
  <c r="BF193" i="17"/>
  <c r="T193" i="17"/>
  <c r="R193" i="17"/>
  <c r="P193" i="17"/>
  <c r="BK193" i="17"/>
  <c r="J193" i="17"/>
  <c r="BE193" i="17" s="1"/>
  <c r="BI191" i="17"/>
  <c r="BH191" i="17"/>
  <c r="BG191" i="17"/>
  <c r="BF191" i="17"/>
  <c r="T191" i="17"/>
  <c r="R191" i="17"/>
  <c r="P191" i="17"/>
  <c r="BK191" i="17"/>
  <c r="J191" i="17"/>
  <c r="BE191" i="17" s="1"/>
  <c r="BI189" i="17"/>
  <c r="BH189" i="17"/>
  <c r="BG189" i="17"/>
  <c r="BF189" i="17"/>
  <c r="T189" i="17"/>
  <c r="R189" i="17"/>
  <c r="P189" i="17"/>
  <c r="BK189" i="17"/>
  <c r="J189" i="17"/>
  <c r="BE189" i="17"/>
  <c r="BI187" i="17"/>
  <c r="BH187" i="17"/>
  <c r="BG187" i="17"/>
  <c r="BF187" i="17"/>
  <c r="T187" i="17"/>
  <c r="R187" i="17"/>
  <c r="P187" i="17"/>
  <c r="BK187" i="17"/>
  <c r="J187" i="17"/>
  <c r="BE187" i="17"/>
  <c r="BI185" i="17"/>
  <c r="BH185" i="17"/>
  <c r="BG185" i="17"/>
  <c r="BF185" i="17"/>
  <c r="T185" i="17"/>
  <c r="R185" i="17"/>
  <c r="P185" i="17"/>
  <c r="BK185" i="17"/>
  <c r="J185" i="17"/>
  <c r="BE185" i="17"/>
  <c r="BI183" i="17"/>
  <c r="BH183" i="17"/>
  <c r="BG183" i="17"/>
  <c r="BF183" i="17"/>
  <c r="T183" i="17"/>
  <c r="R183" i="17"/>
  <c r="P183" i="17"/>
  <c r="BK183" i="17"/>
  <c r="J183" i="17"/>
  <c r="BE183" i="17"/>
  <c r="BI181" i="17"/>
  <c r="BH181" i="17"/>
  <c r="BG181" i="17"/>
  <c r="BF181" i="17"/>
  <c r="T181" i="17"/>
  <c r="R181" i="17"/>
  <c r="P181" i="17"/>
  <c r="BK181" i="17"/>
  <c r="J181" i="17"/>
  <c r="BE181" i="17"/>
  <c r="BI180" i="17"/>
  <c r="BH180" i="17"/>
  <c r="BG180" i="17"/>
  <c r="BF180" i="17"/>
  <c r="T180" i="17"/>
  <c r="R180" i="17"/>
  <c r="P180" i="17"/>
  <c r="BK180" i="17"/>
  <c r="J180" i="17"/>
  <c r="BE180" i="17"/>
  <c r="BI177" i="17"/>
  <c r="BH177" i="17"/>
  <c r="BG177" i="17"/>
  <c r="BF177" i="17"/>
  <c r="T177" i="17"/>
  <c r="R177" i="17"/>
  <c r="P177" i="17"/>
  <c r="BK177" i="17"/>
  <c r="J177" i="17"/>
  <c r="BE177" i="17"/>
  <c r="BI175" i="17"/>
  <c r="BH175" i="17"/>
  <c r="BG175" i="17"/>
  <c r="BF175" i="17"/>
  <c r="T175" i="17"/>
  <c r="R175" i="17"/>
  <c r="P175" i="17"/>
  <c r="BK175" i="17"/>
  <c r="J175" i="17"/>
  <c r="BE175" i="17"/>
  <c r="BI170" i="17"/>
  <c r="BH170" i="17"/>
  <c r="BG170" i="17"/>
  <c r="BF170" i="17"/>
  <c r="T170" i="17"/>
  <c r="T169" i="17"/>
  <c r="R170" i="17"/>
  <c r="P170" i="17"/>
  <c r="P169" i="17" s="1"/>
  <c r="BK170" i="17"/>
  <c r="J170" i="17"/>
  <c r="BE170" i="17" s="1"/>
  <c r="BI166" i="17"/>
  <c r="BH166" i="17"/>
  <c r="BG166" i="17"/>
  <c r="BF166" i="17"/>
  <c r="T166" i="17"/>
  <c r="R166" i="17"/>
  <c r="P166" i="17"/>
  <c r="P156" i="17" s="1"/>
  <c r="BK166" i="17"/>
  <c r="J166" i="17"/>
  <c r="BE166" i="17" s="1"/>
  <c r="BI163" i="17"/>
  <c r="BH163" i="17"/>
  <c r="BG163" i="17"/>
  <c r="BF163" i="17"/>
  <c r="T163" i="17"/>
  <c r="R163" i="17"/>
  <c r="P163" i="17"/>
  <c r="BK163" i="17"/>
  <c r="J163" i="17"/>
  <c r="BE163" i="17" s="1"/>
  <c r="BI157" i="17"/>
  <c r="BH157" i="17"/>
  <c r="BG157" i="17"/>
  <c r="BF157" i="17"/>
  <c r="T157" i="17"/>
  <c r="T156" i="17" s="1"/>
  <c r="R157" i="17"/>
  <c r="P157" i="17"/>
  <c r="BK157" i="17"/>
  <c r="BK156" i="17" s="1"/>
  <c r="J156" i="17" s="1"/>
  <c r="J66" i="17" s="1"/>
  <c r="J157" i="17"/>
  <c r="BE157" i="17" s="1"/>
  <c r="BI154" i="17"/>
  <c r="BH154" i="17"/>
  <c r="BG154" i="17"/>
  <c r="BF154" i="17"/>
  <c r="T154" i="17"/>
  <c r="R154" i="17"/>
  <c r="P154" i="17"/>
  <c r="BK154" i="17"/>
  <c r="J154" i="17"/>
  <c r="BE154" i="17" s="1"/>
  <c r="BI152" i="17"/>
  <c r="BH152" i="17"/>
  <c r="BG152" i="17"/>
  <c r="BF152" i="17"/>
  <c r="T152" i="17"/>
  <c r="R152" i="17"/>
  <c r="P152" i="17"/>
  <c r="BK152" i="17"/>
  <c r="J152" i="17"/>
  <c r="BE152" i="17" s="1"/>
  <c r="BI149" i="17"/>
  <c r="BH149" i="17"/>
  <c r="BG149" i="17"/>
  <c r="BF149" i="17"/>
  <c r="T149" i="17"/>
  <c r="R149" i="17"/>
  <c r="P149" i="17"/>
  <c r="BK149" i="17"/>
  <c r="J149" i="17"/>
  <c r="BE149" i="17"/>
  <c r="BI146" i="17"/>
  <c r="BH146" i="17"/>
  <c r="BG146" i="17"/>
  <c r="BF146" i="17"/>
  <c r="T146" i="17"/>
  <c r="R146" i="17"/>
  <c r="P146" i="17"/>
  <c r="BK146" i="17"/>
  <c r="J146" i="17"/>
  <c r="BE146" i="17" s="1"/>
  <c r="BI145" i="17"/>
  <c r="BH145" i="17"/>
  <c r="BG145" i="17"/>
  <c r="BF145" i="17"/>
  <c r="T145" i="17"/>
  <c r="R145" i="17"/>
  <c r="P145" i="17"/>
  <c r="BK145" i="17"/>
  <c r="J145" i="17"/>
  <c r="BE145" i="17"/>
  <c r="BI142" i="17"/>
  <c r="BH142" i="17"/>
  <c r="BG142" i="17"/>
  <c r="BF142" i="17"/>
  <c r="T142" i="17"/>
  <c r="R142" i="17"/>
  <c r="P142" i="17"/>
  <c r="BK142" i="17"/>
  <c r="J142" i="17"/>
  <c r="BE142" i="17" s="1"/>
  <c r="BI140" i="17"/>
  <c r="BH140" i="17"/>
  <c r="BG140" i="17"/>
  <c r="BF140" i="17"/>
  <c r="T140" i="17"/>
  <c r="R140" i="17"/>
  <c r="P140" i="17"/>
  <c r="BK140" i="17"/>
  <c r="J140" i="17"/>
  <c r="BE140" i="17"/>
  <c r="BI137" i="17"/>
  <c r="BH137" i="17"/>
  <c r="BG137" i="17"/>
  <c r="BF137" i="17"/>
  <c r="T137" i="17"/>
  <c r="R137" i="17"/>
  <c r="P137" i="17"/>
  <c r="BK137" i="17"/>
  <c r="J137" i="17"/>
  <c r="BE137" i="17" s="1"/>
  <c r="BI135" i="17"/>
  <c r="BH135" i="17"/>
  <c r="BG135" i="17"/>
  <c r="BF135" i="17"/>
  <c r="T135" i="17"/>
  <c r="R135" i="17"/>
  <c r="P135" i="17"/>
  <c r="BK135" i="17"/>
  <c r="J135" i="17"/>
  <c r="BE135" i="17"/>
  <c r="BI133" i="17"/>
  <c r="BH133" i="17"/>
  <c r="BG133" i="17"/>
  <c r="BF133" i="17"/>
  <c r="T133" i="17"/>
  <c r="R133" i="17"/>
  <c r="P133" i="17"/>
  <c r="BK133" i="17"/>
  <c r="J133" i="17"/>
  <c r="BE133" i="17" s="1"/>
  <c r="BI131" i="17"/>
  <c r="BH131" i="17"/>
  <c r="BG131" i="17"/>
  <c r="BF131" i="17"/>
  <c r="T131" i="17"/>
  <c r="R131" i="17"/>
  <c r="P131" i="17"/>
  <c r="BK131" i="17"/>
  <c r="J131" i="17"/>
  <c r="BE131" i="17"/>
  <c r="BI128" i="17"/>
  <c r="BH128" i="17"/>
  <c r="BG128" i="17"/>
  <c r="BF128" i="17"/>
  <c r="T128" i="17"/>
  <c r="R128" i="17"/>
  <c r="P128" i="17"/>
  <c r="BK128" i="17"/>
  <c r="J128" i="17"/>
  <c r="BE128" i="17" s="1"/>
  <c r="BI125" i="17"/>
  <c r="BH125" i="17"/>
  <c r="BG125" i="17"/>
  <c r="BF125" i="17"/>
  <c r="T125" i="17"/>
  <c r="R125" i="17"/>
  <c r="P125" i="17"/>
  <c r="BK125" i="17"/>
  <c r="J125" i="17"/>
  <c r="BE125" i="17"/>
  <c r="BI120" i="17"/>
  <c r="BH120" i="17"/>
  <c r="BG120" i="17"/>
  <c r="BF120" i="17"/>
  <c r="T120" i="17"/>
  <c r="R120" i="17"/>
  <c r="P120" i="17"/>
  <c r="BK120" i="17"/>
  <c r="J120" i="17"/>
  <c r="BE120" i="17" s="1"/>
  <c r="BI117" i="17"/>
  <c r="BH117" i="17"/>
  <c r="BG117" i="17"/>
  <c r="BF117" i="17"/>
  <c r="T117" i="17"/>
  <c r="R117" i="17"/>
  <c r="P117" i="17"/>
  <c r="BK117" i="17"/>
  <c r="J117" i="17"/>
  <c r="BE117" i="17"/>
  <c r="BI114" i="17"/>
  <c r="BH114" i="17"/>
  <c r="BG114" i="17"/>
  <c r="BF114" i="17"/>
  <c r="T114" i="17"/>
  <c r="R114" i="17"/>
  <c r="P114" i="17"/>
  <c r="BK114" i="17"/>
  <c r="J114" i="17"/>
  <c r="BE114" i="17" s="1"/>
  <c r="BI111" i="17"/>
  <c r="BH111" i="17"/>
  <c r="BG111" i="17"/>
  <c r="BF111" i="17"/>
  <c r="T111" i="17"/>
  <c r="R111" i="17"/>
  <c r="P111" i="17"/>
  <c r="BK111" i="17"/>
  <c r="J111" i="17"/>
  <c r="BE111" i="17"/>
  <c r="BI106" i="17"/>
  <c r="BH106" i="17"/>
  <c r="BG106" i="17"/>
  <c r="BF106" i="17"/>
  <c r="T106" i="17"/>
  <c r="R106" i="17"/>
  <c r="P106" i="17"/>
  <c r="BK106" i="17"/>
  <c r="J106" i="17"/>
  <c r="BE106" i="17" s="1"/>
  <c r="BI104" i="17"/>
  <c r="BH104" i="17"/>
  <c r="BG104" i="17"/>
  <c r="BF104" i="17"/>
  <c r="T104" i="17"/>
  <c r="R104" i="17"/>
  <c r="R96" i="17" s="1"/>
  <c r="P104" i="17"/>
  <c r="BK104" i="17"/>
  <c r="J104" i="17"/>
  <c r="BE104" i="17"/>
  <c r="BI99" i="17"/>
  <c r="BH99" i="17"/>
  <c r="BG99" i="17"/>
  <c r="BF99" i="17"/>
  <c r="T99" i="17"/>
  <c r="R99" i="17"/>
  <c r="P99" i="17"/>
  <c r="BK99" i="17"/>
  <c r="J99" i="17"/>
  <c r="BE99" i="17" s="1"/>
  <c r="BI97" i="17"/>
  <c r="F39" i="17"/>
  <c r="BD72" i="1" s="1"/>
  <c r="BH97" i="17"/>
  <c r="F38" i="17" s="1"/>
  <c r="BC72" i="1" s="1"/>
  <c r="BG97" i="17"/>
  <c r="F37" i="17" s="1"/>
  <c r="BB72" i="1" s="1"/>
  <c r="BF97" i="17"/>
  <c r="J36" i="17" s="1"/>
  <c r="AW72" i="1" s="1"/>
  <c r="T97" i="17"/>
  <c r="T96" i="17" s="1"/>
  <c r="R97" i="17"/>
  <c r="P97" i="17"/>
  <c r="P96" i="17" s="1"/>
  <c r="BK97" i="17"/>
  <c r="J97" i="17"/>
  <c r="BE97" i="17" s="1"/>
  <c r="J91" i="17"/>
  <c r="J90" i="17"/>
  <c r="F90" i="17"/>
  <c r="F88" i="17"/>
  <c r="E86" i="17"/>
  <c r="J59" i="17"/>
  <c r="J58" i="17"/>
  <c r="F58" i="17"/>
  <c r="F56" i="17"/>
  <c r="E54" i="17"/>
  <c r="J20" i="17"/>
  <c r="E20" i="17"/>
  <c r="F91" i="17" s="1"/>
  <c r="J19" i="17"/>
  <c r="J14" i="17"/>
  <c r="J88" i="17" s="1"/>
  <c r="E7" i="17"/>
  <c r="E82" i="17"/>
  <c r="E50" i="17"/>
  <c r="J39" i="16"/>
  <c r="J38" i="16"/>
  <c r="AY71" i="1"/>
  <c r="J37" i="16"/>
  <c r="AX71" i="1" s="1"/>
  <c r="BI125" i="16"/>
  <c r="BH125" i="16"/>
  <c r="BG125" i="16"/>
  <c r="BF125" i="16"/>
  <c r="T125" i="16"/>
  <c r="R125" i="16"/>
  <c r="P125" i="16"/>
  <c r="BK125" i="16"/>
  <c r="J125" i="16"/>
  <c r="BE125" i="16"/>
  <c r="BI123" i="16"/>
  <c r="BH123" i="16"/>
  <c r="BG123" i="16"/>
  <c r="BF123" i="16"/>
  <c r="T123" i="16"/>
  <c r="R123" i="16"/>
  <c r="P123" i="16"/>
  <c r="BK123" i="16"/>
  <c r="J123" i="16"/>
  <c r="BE123" i="16" s="1"/>
  <c r="BI121" i="16"/>
  <c r="BH121" i="16"/>
  <c r="BG121" i="16"/>
  <c r="BF121" i="16"/>
  <c r="T121" i="16"/>
  <c r="T120" i="16"/>
  <c r="T119" i="16" s="1"/>
  <c r="R121" i="16"/>
  <c r="R120" i="16" s="1"/>
  <c r="R119" i="16" s="1"/>
  <c r="P121" i="16"/>
  <c r="P120" i="16" s="1"/>
  <c r="P119" i="16" s="1"/>
  <c r="BK121" i="16"/>
  <c r="BK120" i="16" s="1"/>
  <c r="J121" i="16"/>
  <c r="BE121" i="16" s="1"/>
  <c r="BI117" i="16"/>
  <c r="BH117" i="16"/>
  <c r="BG117" i="16"/>
  <c r="BF117" i="16"/>
  <c r="T117" i="16"/>
  <c r="R117" i="16"/>
  <c r="P117" i="16"/>
  <c r="BK117" i="16"/>
  <c r="J117" i="16"/>
  <c r="BE117" i="16"/>
  <c r="BI115" i="16"/>
  <c r="BH115" i="16"/>
  <c r="BG115" i="16"/>
  <c r="BF115" i="16"/>
  <c r="T115" i="16"/>
  <c r="R115" i="16"/>
  <c r="P115" i="16"/>
  <c r="BK115" i="16"/>
  <c r="J115" i="16"/>
  <c r="BE115" i="16" s="1"/>
  <c r="BI113" i="16"/>
  <c r="BH113" i="16"/>
  <c r="BG113" i="16"/>
  <c r="BF113" i="16"/>
  <c r="T113" i="16"/>
  <c r="R113" i="16"/>
  <c r="P113" i="16"/>
  <c r="BK113" i="16"/>
  <c r="J113" i="16"/>
  <c r="BE113" i="16"/>
  <c r="BI111" i="16"/>
  <c r="BH111" i="16"/>
  <c r="BG111" i="16"/>
  <c r="BF111" i="16"/>
  <c r="T111" i="16"/>
  <c r="R111" i="16"/>
  <c r="P111" i="16"/>
  <c r="BK111" i="16"/>
  <c r="J111" i="16"/>
  <c r="BE111" i="16" s="1"/>
  <c r="BI109" i="16"/>
  <c r="BH109" i="16"/>
  <c r="BG109" i="16"/>
  <c r="BF109" i="16"/>
  <c r="T109" i="16"/>
  <c r="R109" i="16"/>
  <c r="R106" i="16" s="1"/>
  <c r="P109" i="16"/>
  <c r="BK109" i="16"/>
  <c r="J109" i="16"/>
  <c r="BE109" i="16"/>
  <c r="BI107" i="16"/>
  <c r="BH107" i="16"/>
  <c r="BG107" i="16"/>
  <c r="BF107" i="16"/>
  <c r="T107" i="16"/>
  <c r="T106" i="16" s="1"/>
  <c r="R107" i="16"/>
  <c r="P107" i="16"/>
  <c r="P106" i="16" s="1"/>
  <c r="BK107" i="16"/>
  <c r="J107" i="16"/>
  <c r="BE107" i="16" s="1"/>
  <c r="BI105" i="16"/>
  <c r="BH105" i="16"/>
  <c r="BG105" i="16"/>
  <c r="BF105" i="16"/>
  <c r="T105" i="16"/>
  <c r="R105" i="16"/>
  <c r="P105" i="16"/>
  <c r="BK105" i="16"/>
  <c r="J105" i="16"/>
  <c r="BE105" i="16" s="1"/>
  <c r="BI104" i="16"/>
  <c r="BH104" i="16"/>
  <c r="BG104" i="16"/>
  <c r="BF104" i="16"/>
  <c r="T104" i="16"/>
  <c r="R104" i="16"/>
  <c r="P104" i="16"/>
  <c r="BK104" i="16"/>
  <c r="J104" i="16"/>
  <c r="BE104" i="16" s="1"/>
  <c r="BI103" i="16"/>
  <c r="BH103" i="16"/>
  <c r="BG103" i="16"/>
  <c r="BF103" i="16"/>
  <c r="T103" i="16"/>
  <c r="R103" i="16"/>
  <c r="P103" i="16"/>
  <c r="BK103" i="16"/>
  <c r="J103" i="16"/>
  <c r="BE103" i="16" s="1"/>
  <c r="BI101" i="16"/>
  <c r="BH101" i="16"/>
  <c r="BG101" i="16"/>
  <c r="BF101" i="16"/>
  <c r="T101" i="16"/>
  <c r="R101" i="16"/>
  <c r="P101" i="16"/>
  <c r="BK101" i="16"/>
  <c r="J101" i="16"/>
  <c r="BE101" i="16" s="1"/>
  <c r="BI99" i="16"/>
  <c r="BH99" i="16"/>
  <c r="BG99" i="16"/>
  <c r="BF99" i="16"/>
  <c r="T99" i="16"/>
  <c r="R99" i="16"/>
  <c r="P99" i="16"/>
  <c r="BK99" i="16"/>
  <c r="J99" i="16"/>
  <c r="BE99" i="16"/>
  <c r="BI97" i="16"/>
  <c r="BH97" i="16"/>
  <c r="BG97" i="16"/>
  <c r="BF97" i="16"/>
  <c r="T97" i="16"/>
  <c r="R97" i="16"/>
  <c r="P97" i="16"/>
  <c r="BK97" i="16"/>
  <c r="J97" i="16"/>
  <c r="BE97" i="16"/>
  <c r="BI96" i="16"/>
  <c r="BH96" i="16"/>
  <c r="BG96" i="16"/>
  <c r="BF96" i="16"/>
  <c r="T96" i="16"/>
  <c r="T92" i="16" s="1"/>
  <c r="R96" i="16"/>
  <c r="P96" i="16"/>
  <c r="BK96" i="16"/>
  <c r="J96" i="16"/>
  <c r="BE96" i="16"/>
  <c r="BI94" i="16"/>
  <c r="BH94" i="16"/>
  <c r="BG94" i="16"/>
  <c r="BF94" i="16"/>
  <c r="T94" i="16"/>
  <c r="R94" i="16"/>
  <c r="P94" i="16"/>
  <c r="BK94" i="16"/>
  <c r="J94" i="16"/>
  <c r="BE94" i="16"/>
  <c r="BI93" i="16"/>
  <c r="F39" i="16"/>
  <c r="BD71" i="1" s="1"/>
  <c r="BH93" i="16"/>
  <c r="BG93" i="16"/>
  <c r="F37" i="16"/>
  <c r="BB71" i="1" s="1"/>
  <c r="BF93" i="16"/>
  <c r="F36" i="16" s="1"/>
  <c r="BA71" i="1" s="1"/>
  <c r="T93" i="16"/>
  <c r="R93" i="16"/>
  <c r="P93" i="16"/>
  <c r="P92" i="16" s="1"/>
  <c r="BK93" i="16"/>
  <c r="J93" i="16"/>
  <c r="BE93" i="16" s="1"/>
  <c r="J87" i="16"/>
  <c r="J86" i="16"/>
  <c r="F86" i="16"/>
  <c r="F84" i="16"/>
  <c r="E82" i="16"/>
  <c r="J59" i="16"/>
  <c r="J58" i="16"/>
  <c r="F58" i="16"/>
  <c r="F56" i="16"/>
  <c r="E54" i="16"/>
  <c r="J20" i="16"/>
  <c r="E20" i="16"/>
  <c r="F87" i="16" s="1"/>
  <c r="F59" i="16"/>
  <c r="J19" i="16"/>
  <c r="J14" i="16"/>
  <c r="J84" i="16" s="1"/>
  <c r="E7" i="16"/>
  <c r="E50" i="16" s="1"/>
  <c r="E78" i="16"/>
  <c r="J39" i="15"/>
  <c r="J38" i="15"/>
  <c r="AY70" i="1"/>
  <c r="J37" i="15"/>
  <c r="AX70" i="1"/>
  <c r="BI90" i="15"/>
  <c r="F39" i="15"/>
  <c r="BD70" i="1" s="1"/>
  <c r="BH90" i="15"/>
  <c r="F38" i="15" s="1"/>
  <c r="BC70" i="1" s="1"/>
  <c r="BG90" i="15"/>
  <c r="F37" i="15"/>
  <c r="BB70" i="1" s="1"/>
  <c r="BF90" i="15"/>
  <c r="F36" i="15" s="1"/>
  <c r="BA70" i="1" s="1"/>
  <c r="T90" i="15"/>
  <c r="T89" i="15" s="1"/>
  <c r="T88" i="15" s="1"/>
  <c r="T87" i="15" s="1"/>
  <c r="R90" i="15"/>
  <c r="R89" i="15"/>
  <c r="R88" i="15" s="1"/>
  <c r="R87" i="15" s="1"/>
  <c r="P90" i="15"/>
  <c r="P89" i="15" s="1"/>
  <c r="P88" i="15" s="1"/>
  <c r="P87" i="15" s="1"/>
  <c r="AU70" i="1" s="1"/>
  <c r="BK90" i="15"/>
  <c r="BK89" i="15" s="1"/>
  <c r="J90" i="15"/>
  <c r="BE90" i="15" s="1"/>
  <c r="J84" i="15"/>
  <c r="J83" i="15"/>
  <c r="F83" i="15"/>
  <c r="F81" i="15"/>
  <c r="E79" i="15"/>
  <c r="J59" i="15"/>
  <c r="J58" i="15"/>
  <c r="F58" i="15"/>
  <c r="F56" i="15"/>
  <c r="E54" i="15"/>
  <c r="J20" i="15"/>
  <c r="E20" i="15"/>
  <c r="F84" i="15" s="1"/>
  <c r="J19" i="15"/>
  <c r="J14" i="15"/>
  <c r="J81" i="15" s="1"/>
  <c r="E7" i="15"/>
  <c r="E75" i="15" s="1"/>
  <c r="J39" i="14"/>
  <c r="J38" i="14"/>
  <c r="AY69" i="1" s="1"/>
  <c r="J37" i="14"/>
  <c r="AX69" i="1"/>
  <c r="BI405" i="14"/>
  <c r="BH405" i="14"/>
  <c r="BG405" i="14"/>
  <c r="BF405" i="14"/>
  <c r="T405" i="14"/>
  <c r="T404" i="14" s="1"/>
  <c r="R405" i="14"/>
  <c r="R404" i="14"/>
  <c r="P405" i="14"/>
  <c r="P404" i="14" s="1"/>
  <c r="BK405" i="14"/>
  <c r="BK404" i="14"/>
  <c r="J404" i="14" s="1"/>
  <c r="J71" i="14" s="1"/>
  <c r="J405" i="14"/>
  <c r="BE405" i="14" s="1"/>
  <c r="BI402" i="14"/>
  <c r="BH402" i="14"/>
  <c r="BG402" i="14"/>
  <c r="BF402" i="14"/>
  <c r="T402" i="14"/>
  <c r="R402" i="14"/>
  <c r="P402" i="14"/>
  <c r="BK402" i="14"/>
  <c r="J402" i="14"/>
  <c r="BE402" i="14"/>
  <c r="BI400" i="14"/>
  <c r="BH400" i="14"/>
  <c r="BG400" i="14"/>
  <c r="BF400" i="14"/>
  <c r="T400" i="14"/>
  <c r="R400" i="14"/>
  <c r="P400" i="14"/>
  <c r="BK400" i="14"/>
  <c r="J400" i="14"/>
  <c r="BE400" i="14"/>
  <c r="BI398" i="14"/>
  <c r="BH398" i="14"/>
  <c r="BG398" i="14"/>
  <c r="BF398" i="14"/>
  <c r="T398" i="14"/>
  <c r="R398" i="14"/>
  <c r="P398" i="14"/>
  <c r="BK398" i="14"/>
  <c r="J398" i="14"/>
  <c r="BE398" i="14"/>
  <c r="BI396" i="14"/>
  <c r="BH396" i="14"/>
  <c r="BG396" i="14"/>
  <c r="BF396" i="14"/>
  <c r="T396" i="14"/>
  <c r="R396" i="14"/>
  <c r="P396" i="14"/>
  <c r="BK396" i="14"/>
  <c r="J396" i="14"/>
  <c r="BE396" i="14"/>
  <c r="BI394" i="14"/>
  <c r="BH394" i="14"/>
  <c r="BG394" i="14"/>
  <c r="BF394" i="14"/>
  <c r="T394" i="14"/>
  <c r="R394" i="14"/>
  <c r="P394" i="14"/>
  <c r="BK394" i="14"/>
  <c r="J394" i="14"/>
  <c r="BE394" i="14"/>
  <c r="BI391" i="14"/>
  <c r="BH391" i="14"/>
  <c r="BG391" i="14"/>
  <c r="BF391" i="14"/>
  <c r="T391" i="14"/>
  <c r="T390" i="14"/>
  <c r="R391" i="14"/>
  <c r="P391" i="14"/>
  <c r="P390" i="14"/>
  <c r="BK391" i="14"/>
  <c r="BK390" i="14" s="1"/>
  <c r="J390" i="14" s="1"/>
  <c r="J70" i="14" s="1"/>
  <c r="J391" i="14"/>
  <c r="BE391" i="14" s="1"/>
  <c r="BI386" i="14"/>
  <c r="BH386" i="14"/>
  <c r="BG386" i="14"/>
  <c r="BF386" i="14"/>
  <c r="T386" i="14"/>
  <c r="R386" i="14"/>
  <c r="P386" i="14"/>
  <c r="BK386" i="14"/>
  <c r="J386" i="14"/>
  <c r="BE386" i="14"/>
  <c r="BI385" i="14"/>
  <c r="BH385" i="14"/>
  <c r="BG385" i="14"/>
  <c r="BF385" i="14"/>
  <c r="T385" i="14"/>
  <c r="R385" i="14"/>
  <c r="P385" i="14"/>
  <c r="BK385" i="14"/>
  <c r="J385" i="14"/>
  <c r="BE385" i="14"/>
  <c r="BI382" i="14"/>
  <c r="BH382" i="14"/>
  <c r="BG382" i="14"/>
  <c r="BF382" i="14"/>
  <c r="T382" i="14"/>
  <c r="R382" i="14"/>
  <c r="P382" i="14"/>
  <c r="BK382" i="14"/>
  <c r="J382" i="14"/>
  <c r="BE382" i="14"/>
  <c r="BI380" i="14"/>
  <c r="BH380" i="14"/>
  <c r="BG380" i="14"/>
  <c r="BF380" i="14"/>
  <c r="T380" i="14"/>
  <c r="R380" i="14"/>
  <c r="P380" i="14"/>
  <c r="BK380" i="14"/>
  <c r="J380" i="14"/>
  <c r="BE380" i="14"/>
  <c r="BI378" i="14"/>
  <c r="BH378" i="14"/>
  <c r="BG378" i="14"/>
  <c r="BF378" i="14"/>
  <c r="T378" i="14"/>
  <c r="R378" i="14"/>
  <c r="P378" i="14"/>
  <c r="BK378" i="14"/>
  <c r="J378" i="14"/>
  <c r="BE378" i="14"/>
  <c r="BI376" i="14"/>
  <c r="BH376" i="14"/>
  <c r="BG376" i="14"/>
  <c r="BF376" i="14"/>
  <c r="T376" i="14"/>
  <c r="R376" i="14"/>
  <c r="P376" i="14"/>
  <c r="BK376" i="14"/>
  <c r="J376" i="14"/>
  <c r="BE376" i="14"/>
  <c r="BI375" i="14"/>
  <c r="BH375" i="14"/>
  <c r="BG375" i="14"/>
  <c r="BF375" i="14"/>
  <c r="T375" i="14"/>
  <c r="R375" i="14"/>
  <c r="P375" i="14"/>
  <c r="BK375" i="14"/>
  <c r="J375" i="14"/>
  <c r="BE375" i="14"/>
  <c r="BI373" i="14"/>
  <c r="BH373" i="14"/>
  <c r="BG373" i="14"/>
  <c r="BF373" i="14"/>
  <c r="T373" i="14"/>
  <c r="R373" i="14"/>
  <c r="P373" i="14"/>
  <c r="BK373" i="14"/>
  <c r="J373" i="14"/>
  <c r="BE373" i="14"/>
  <c r="BI372" i="14"/>
  <c r="BH372" i="14"/>
  <c r="BG372" i="14"/>
  <c r="BF372" i="14"/>
  <c r="T372" i="14"/>
  <c r="R372" i="14"/>
  <c r="P372" i="14"/>
  <c r="BK372" i="14"/>
  <c r="J372" i="14"/>
  <c r="BE372" i="14"/>
  <c r="BI371" i="14"/>
  <c r="BH371" i="14"/>
  <c r="BG371" i="14"/>
  <c r="BF371" i="14"/>
  <c r="T371" i="14"/>
  <c r="R371" i="14"/>
  <c r="P371" i="14"/>
  <c r="BK371" i="14"/>
  <c r="J371" i="14"/>
  <c r="BE371" i="14"/>
  <c r="BI369" i="14"/>
  <c r="BH369" i="14"/>
  <c r="BG369" i="14"/>
  <c r="BF369" i="14"/>
  <c r="T369" i="14"/>
  <c r="R369" i="14"/>
  <c r="P369" i="14"/>
  <c r="BK369" i="14"/>
  <c r="J369" i="14"/>
  <c r="BE369" i="14"/>
  <c r="BI368" i="14"/>
  <c r="BH368" i="14"/>
  <c r="BG368" i="14"/>
  <c r="BF368" i="14"/>
  <c r="T368" i="14"/>
  <c r="R368" i="14"/>
  <c r="P368" i="14"/>
  <c r="BK368" i="14"/>
  <c r="J368" i="14"/>
  <c r="BE368" i="14"/>
  <c r="BI363" i="14"/>
  <c r="BH363" i="14"/>
  <c r="BG363" i="14"/>
  <c r="BF363" i="14"/>
  <c r="T363" i="14"/>
  <c r="R363" i="14"/>
  <c r="P363" i="14"/>
  <c r="BK363" i="14"/>
  <c r="J363" i="14"/>
  <c r="BE363" i="14"/>
  <c r="BI362" i="14"/>
  <c r="BH362" i="14"/>
  <c r="BG362" i="14"/>
  <c r="BF362" i="14"/>
  <c r="T362" i="14"/>
  <c r="R362" i="14"/>
  <c r="P362" i="14"/>
  <c r="BK362" i="14"/>
  <c r="J362" i="14"/>
  <c r="BE362" i="14"/>
  <c r="BI357" i="14"/>
  <c r="BH357" i="14"/>
  <c r="BG357" i="14"/>
  <c r="BF357" i="14"/>
  <c r="T357" i="14"/>
  <c r="R357" i="14"/>
  <c r="P357" i="14"/>
  <c r="BK357" i="14"/>
  <c r="J357" i="14"/>
  <c r="BE357" i="14"/>
  <c r="BI354" i="14"/>
  <c r="BH354" i="14"/>
  <c r="BG354" i="14"/>
  <c r="BF354" i="14"/>
  <c r="T354" i="14"/>
  <c r="R354" i="14"/>
  <c r="P354" i="14"/>
  <c r="BK354" i="14"/>
  <c r="J354" i="14"/>
  <c r="BE354" i="14"/>
  <c r="BI351" i="14"/>
  <c r="BH351" i="14"/>
  <c r="BG351" i="14"/>
  <c r="BF351" i="14"/>
  <c r="T351" i="14"/>
  <c r="R351" i="14"/>
  <c r="P351" i="14"/>
  <c r="BK351" i="14"/>
  <c r="J351" i="14"/>
  <c r="BE351" i="14"/>
  <c r="BI350" i="14"/>
  <c r="BH350" i="14"/>
  <c r="BG350" i="14"/>
  <c r="BF350" i="14"/>
  <c r="T350" i="14"/>
  <c r="R350" i="14"/>
  <c r="P350" i="14"/>
  <c r="BK350" i="14"/>
  <c r="J350" i="14"/>
  <c r="BE350" i="14"/>
  <c r="BI345" i="14"/>
  <c r="BH345" i="14"/>
  <c r="BG345" i="14"/>
  <c r="BF345" i="14"/>
  <c r="T345" i="14"/>
  <c r="R345" i="14"/>
  <c r="P345" i="14"/>
  <c r="BK345" i="14"/>
  <c r="J345" i="14"/>
  <c r="BE345" i="14"/>
  <c r="BI344" i="14"/>
  <c r="BH344" i="14"/>
  <c r="BG344" i="14"/>
  <c r="BF344" i="14"/>
  <c r="T344" i="14"/>
  <c r="R344" i="14"/>
  <c r="P344" i="14"/>
  <c r="BK344" i="14"/>
  <c r="J344" i="14"/>
  <c r="BE344" i="14"/>
  <c r="BI342" i="14"/>
  <c r="BH342" i="14"/>
  <c r="BG342" i="14"/>
  <c r="BF342" i="14"/>
  <c r="T342" i="14"/>
  <c r="R342" i="14"/>
  <c r="P342" i="14"/>
  <c r="BK342" i="14"/>
  <c r="J342" i="14"/>
  <c r="BE342" i="14"/>
  <c r="BI340" i="14"/>
  <c r="BH340" i="14"/>
  <c r="BG340" i="14"/>
  <c r="BF340" i="14"/>
  <c r="T340" i="14"/>
  <c r="R340" i="14"/>
  <c r="P340" i="14"/>
  <c r="BK340" i="14"/>
  <c r="J340" i="14"/>
  <c r="BE340" i="14"/>
  <c r="BI334" i="14"/>
  <c r="BH334" i="14"/>
  <c r="BG334" i="14"/>
  <c r="BF334" i="14"/>
  <c r="T334" i="14"/>
  <c r="R334" i="14"/>
  <c r="P334" i="14"/>
  <c r="BK334" i="14"/>
  <c r="J334" i="14"/>
  <c r="BE334" i="14"/>
  <c r="BI332" i="14"/>
  <c r="BH332" i="14"/>
  <c r="BG332" i="14"/>
  <c r="BF332" i="14"/>
  <c r="T332" i="14"/>
  <c r="R332" i="14"/>
  <c r="P332" i="14"/>
  <c r="BK332" i="14"/>
  <c r="J332" i="14"/>
  <c r="BE332" i="14"/>
  <c r="BI313" i="14"/>
  <c r="BH313" i="14"/>
  <c r="BG313" i="14"/>
  <c r="BF313" i="14"/>
  <c r="T313" i="14"/>
  <c r="T309" i="14" s="1"/>
  <c r="R313" i="14"/>
  <c r="P313" i="14"/>
  <c r="BK313" i="14"/>
  <c r="J313" i="14"/>
  <c r="BE313" i="14"/>
  <c r="BI310" i="14"/>
  <c r="BH310" i="14"/>
  <c r="BG310" i="14"/>
  <c r="BF310" i="14"/>
  <c r="T310" i="14"/>
  <c r="R310" i="14"/>
  <c r="P310" i="14"/>
  <c r="P309" i="14" s="1"/>
  <c r="BK310" i="14"/>
  <c r="J310" i="14"/>
  <c r="BE310" i="14" s="1"/>
  <c r="BI307" i="14"/>
  <c r="BH307" i="14"/>
  <c r="BG307" i="14"/>
  <c r="BF307" i="14"/>
  <c r="T307" i="14"/>
  <c r="R307" i="14"/>
  <c r="P307" i="14"/>
  <c r="BK307" i="14"/>
  <c r="J307" i="14"/>
  <c r="BE307" i="14" s="1"/>
  <c r="BI305" i="14"/>
  <c r="BH305" i="14"/>
  <c r="BG305" i="14"/>
  <c r="BF305" i="14"/>
  <c r="T305" i="14"/>
  <c r="R305" i="14"/>
  <c r="P305" i="14"/>
  <c r="BK305" i="14"/>
  <c r="J305" i="14"/>
  <c r="BE305" i="14"/>
  <c r="BI301" i="14"/>
  <c r="BH301" i="14"/>
  <c r="BG301" i="14"/>
  <c r="BF301" i="14"/>
  <c r="T301" i="14"/>
  <c r="R301" i="14"/>
  <c r="P301" i="14"/>
  <c r="BK301" i="14"/>
  <c r="J301" i="14"/>
  <c r="BE301" i="14" s="1"/>
  <c r="BI300" i="14"/>
  <c r="BH300" i="14"/>
  <c r="BG300" i="14"/>
  <c r="BF300" i="14"/>
  <c r="T300" i="14"/>
  <c r="R300" i="14"/>
  <c r="P300" i="14"/>
  <c r="BK300" i="14"/>
  <c r="J300" i="14"/>
  <c r="BE300" i="14"/>
  <c r="BI298" i="14"/>
  <c r="BH298" i="14"/>
  <c r="BG298" i="14"/>
  <c r="BF298" i="14"/>
  <c r="T298" i="14"/>
  <c r="R298" i="14"/>
  <c r="P298" i="14"/>
  <c r="BK298" i="14"/>
  <c r="J298" i="14"/>
  <c r="BE298" i="14" s="1"/>
  <c r="BI294" i="14"/>
  <c r="BH294" i="14"/>
  <c r="BG294" i="14"/>
  <c r="BF294" i="14"/>
  <c r="T294" i="14"/>
  <c r="R294" i="14"/>
  <c r="P294" i="14"/>
  <c r="BK294" i="14"/>
  <c r="J294" i="14"/>
  <c r="BE294" i="14"/>
  <c r="BI290" i="14"/>
  <c r="BH290" i="14"/>
  <c r="BG290" i="14"/>
  <c r="BF290" i="14"/>
  <c r="T290" i="14"/>
  <c r="R290" i="14"/>
  <c r="P290" i="14"/>
  <c r="BK290" i="14"/>
  <c r="J290" i="14"/>
  <c r="BE290" i="14" s="1"/>
  <c r="BI289" i="14"/>
  <c r="BH289" i="14"/>
  <c r="BG289" i="14"/>
  <c r="BF289" i="14"/>
  <c r="T289" i="14"/>
  <c r="R289" i="14"/>
  <c r="P289" i="14"/>
  <c r="BK289" i="14"/>
  <c r="J289" i="14"/>
  <c r="BE289" i="14"/>
  <c r="BI288" i="14"/>
  <c r="BH288" i="14"/>
  <c r="BG288" i="14"/>
  <c r="BF288" i="14"/>
  <c r="T288" i="14"/>
  <c r="R288" i="14"/>
  <c r="P288" i="14"/>
  <c r="BK288" i="14"/>
  <c r="J288" i="14"/>
  <c r="BE288" i="14" s="1"/>
  <c r="BI283" i="14"/>
  <c r="BH283" i="14"/>
  <c r="BG283" i="14"/>
  <c r="BF283" i="14"/>
  <c r="T283" i="14"/>
  <c r="R283" i="14"/>
  <c r="R276" i="14" s="1"/>
  <c r="P283" i="14"/>
  <c r="BK283" i="14"/>
  <c r="J283" i="14"/>
  <c r="BE283" i="14"/>
  <c r="BI277" i="14"/>
  <c r="BH277" i="14"/>
  <c r="BG277" i="14"/>
  <c r="BF277" i="14"/>
  <c r="T277" i="14"/>
  <c r="T276" i="14" s="1"/>
  <c r="R277" i="14"/>
  <c r="P277" i="14"/>
  <c r="P276" i="14"/>
  <c r="BK277" i="14"/>
  <c r="J277" i="14"/>
  <c r="BE277" i="14" s="1"/>
  <c r="BI274" i="14"/>
  <c r="BH274" i="14"/>
  <c r="BG274" i="14"/>
  <c r="BF274" i="14"/>
  <c r="T274" i="14"/>
  <c r="R274" i="14"/>
  <c r="R266" i="14" s="1"/>
  <c r="P274" i="14"/>
  <c r="BK274" i="14"/>
  <c r="J274" i="14"/>
  <c r="BE274" i="14"/>
  <c r="BI272" i="14"/>
  <c r="BH272" i="14"/>
  <c r="BG272" i="14"/>
  <c r="BF272" i="14"/>
  <c r="T272" i="14"/>
  <c r="R272" i="14"/>
  <c r="P272" i="14"/>
  <c r="BK272" i="14"/>
  <c r="J272" i="14"/>
  <c r="BE272" i="14"/>
  <c r="BI267" i="14"/>
  <c r="BH267" i="14"/>
  <c r="BG267" i="14"/>
  <c r="BF267" i="14"/>
  <c r="T267" i="14"/>
  <c r="T266" i="14"/>
  <c r="R267" i="14"/>
  <c r="P267" i="14"/>
  <c r="P266" i="14"/>
  <c r="BK267" i="14"/>
  <c r="BK266" i="14" s="1"/>
  <c r="J266" i="14" s="1"/>
  <c r="J67" i="14" s="1"/>
  <c r="J267" i="14"/>
  <c r="BE267" i="14" s="1"/>
  <c r="BI264" i="14"/>
  <c r="BH264" i="14"/>
  <c r="BG264" i="14"/>
  <c r="BF264" i="14"/>
  <c r="T264" i="14"/>
  <c r="T260" i="14" s="1"/>
  <c r="R264" i="14"/>
  <c r="P264" i="14"/>
  <c r="BK264" i="14"/>
  <c r="J264" i="14"/>
  <c r="BE264" i="14"/>
  <c r="BI261" i="14"/>
  <c r="BH261" i="14"/>
  <c r="BG261" i="14"/>
  <c r="BF261" i="14"/>
  <c r="T261" i="14"/>
  <c r="R261" i="14"/>
  <c r="R260" i="14"/>
  <c r="P261" i="14"/>
  <c r="P260" i="14"/>
  <c r="BK261" i="14"/>
  <c r="J261" i="14"/>
  <c r="BE261" i="14" s="1"/>
  <c r="BI258" i="14"/>
  <c r="BH258" i="14"/>
  <c r="BG258" i="14"/>
  <c r="BF258" i="14"/>
  <c r="T258" i="14"/>
  <c r="R258" i="14"/>
  <c r="P258" i="14"/>
  <c r="BK258" i="14"/>
  <c r="J258" i="14"/>
  <c r="BE258" i="14"/>
  <c r="BI253" i="14"/>
  <c r="BH253" i="14"/>
  <c r="BG253" i="14"/>
  <c r="BF253" i="14"/>
  <c r="T253" i="14"/>
  <c r="R253" i="14"/>
  <c r="P253" i="14"/>
  <c r="BK253" i="14"/>
  <c r="J253" i="14"/>
  <c r="BE253" i="14"/>
  <c r="BI251" i="14"/>
  <c r="BH251" i="14"/>
  <c r="BG251" i="14"/>
  <c r="BF251" i="14"/>
  <c r="T251" i="14"/>
  <c r="R251" i="14"/>
  <c r="P251" i="14"/>
  <c r="BK251" i="14"/>
  <c r="J251" i="14"/>
  <c r="BE251" i="14"/>
  <c r="BI249" i="14"/>
  <c r="BH249" i="14"/>
  <c r="BG249" i="14"/>
  <c r="BF249" i="14"/>
  <c r="T249" i="14"/>
  <c r="R249" i="14"/>
  <c r="P249" i="14"/>
  <c r="BK249" i="14"/>
  <c r="J249" i="14"/>
  <c r="BE249" i="14"/>
  <c r="BI231" i="14"/>
  <c r="BH231" i="14"/>
  <c r="BG231" i="14"/>
  <c r="BF231" i="14"/>
  <c r="T231" i="14"/>
  <c r="R231" i="14"/>
  <c r="P231" i="14"/>
  <c r="BK231" i="14"/>
  <c r="J231" i="14"/>
  <c r="BE231" i="14"/>
  <c r="BI228" i="14"/>
  <c r="BH228" i="14"/>
  <c r="BG228" i="14"/>
  <c r="BF228" i="14"/>
  <c r="T228" i="14"/>
  <c r="R228" i="14"/>
  <c r="P228" i="14"/>
  <c r="BK228" i="14"/>
  <c r="J228" i="14"/>
  <c r="BE228" i="14"/>
  <c r="BI223" i="14"/>
  <c r="BH223" i="14"/>
  <c r="BG223" i="14"/>
  <c r="BF223" i="14"/>
  <c r="T223" i="14"/>
  <c r="R223" i="14"/>
  <c r="P223" i="14"/>
  <c r="BK223" i="14"/>
  <c r="J223" i="14"/>
  <c r="BE223" i="14"/>
  <c r="BI220" i="14"/>
  <c r="BH220" i="14"/>
  <c r="BG220" i="14"/>
  <c r="BF220" i="14"/>
  <c r="T220" i="14"/>
  <c r="R220" i="14"/>
  <c r="P220" i="14"/>
  <c r="BK220" i="14"/>
  <c r="J220" i="14"/>
  <c r="BE220" i="14"/>
  <c r="BI216" i="14"/>
  <c r="BH216" i="14"/>
  <c r="BG216" i="14"/>
  <c r="BF216" i="14"/>
  <c r="T216" i="14"/>
  <c r="R216" i="14"/>
  <c r="P216" i="14"/>
  <c r="BK216" i="14"/>
  <c r="J216" i="14"/>
  <c r="BE216" i="14"/>
  <c r="BI206" i="14"/>
  <c r="BH206" i="14"/>
  <c r="BG206" i="14"/>
  <c r="BF206" i="14"/>
  <c r="T206" i="14"/>
  <c r="R206" i="14"/>
  <c r="P206" i="14"/>
  <c r="BK206" i="14"/>
  <c r="J206" i="14"/>
  <c r="BE206" i="14"/>
  <c r="BI200" i="14"/>
  <c r="BH200" i="14"/>
  <c r="BG200" i="14"/>
  <c r="BF200" i="14"/>
  <c r="T200" i="14"/>
  <c r="R200" i="14"/>
  <c r="P200" i="14"/>
  <c r="BK200" i="14"/>
  <c r="J200" i="14"/>
  <c r="BE200" i="14"/>
  <c r="BI199" i="14"/>
  <c r="BH199" i="14"/>
  <c r="BG199" i="14"/>
  <c r="BF199" i="14"/>
  <c r="T199" i="14"/>
  <c r="R199" i="14"/>
  <c r="P199" i="14"/>
  <c r="BK199" i="14"/>
  <c r="J199" i="14"/>
  <c r="BE199" i="14"/>
  <c r="BI175" i="14"/>
  <c r="BH175" i="14"/>
  <c r="BG175" i="14"/>
  <c r="BF175" i="14"/>
  <c r="T175" i="14"/>
  <c r="R175" i="14"/>
  <c r="P175" i="14"/>
  <c r="BK175" i="14"/>
  <c r="J175" i="14"/>
  <c r="BE175" i="14"/>
  <c r="BI173" i="14"/>
  <c r="BH173" i="14"/>
  <c r="BG173" i="14"/>
  <c r="BF173" i="14"/>
  <c r="T173" i="14"/>
  <c r="R173" i="14"/>
  <c r="P173" i="14"/>
  <c r="BK173" i="14"/>
  <c r="J173" i="14"/>
  <c r="BE173" i="14"/>
  <c r="BI170" i="14"/>
  <c r="BH170" i="14"/>
  <c r="BG170" i="14"/>
  <c r="BF170" i="14"/>
  <c r="T170" i="14"/>
  <c r="R170" i="14"/>
  <c r="P170" i="14"/>
  <c r="BK170" i="14"/>
  <c r="J170" i="14"/>
  <c r="BE170" i="14"/>
  <c r="BI168" i="14"/>
  <c r="BH168" i="14"/>
  <c r="BG168" i="14"/>
  <c r="BF168" i="14"/>
  <c r="T168" i="14"/>
  <c r="R168" i="14"/>
  <c r="P168" i="14"/>
  <c r="BK168" i="14"/>
  <c r="J168" i="14"/>
  <c r="BE168" i="14"/>
  <c r="BI155" i="14"/>
  <c r="BH155" i="14"/>
  <c r="BG155" i="14"/>
  <c r="BF155" i="14"/>
  <c r="T155" i="14"/>
  <c r="R155" i="14"/>
  <c r="P155" i="14"/>
  <c r="BK155" i="14"/>
  <c r="J155" i="14"/>
  <c r="BE155" i="14"/>
  <c r="BI153" i="14"/>
  <c r="BH153" i="14"/>
  <c r="BG153" i="14"/>
  <c r="BF153" i="14"/>
  <c r="T153" i="14"/>
  <c r="R153" i="14"/>
  <c r="P153" i="14"/>
  <c r="BK153" i="14"/>
  <c r="J153" i="14"/>
  <c r="BE153" i="14"/>
  <c r="BI150" i="14"/>
  <c r="BH150" i="14"/>
  <c r="BG150" i="14"/>
  <c r="BF150" i="14"/>
  <c r="T150" i="14"/>
  <c r="R150" i="14"/>
  <c r="P150" i="14"/>
  <c r="BK150" i="14"/>
  <c r="J150" i="14"/>
  <c r="BE150" i="14"/>
  <c r="BI148" i="14"/>
  <c r="BH148" i="14"/>
  <c r="BG148" i="14"/>
  <c r="BF148" i="14"/>
  <c r="T148" i="14"/>
  <c r="R148" i="14"/>
  <c r="P148" i="14"/>
  <c r="BK148" i="14"/>
  <c r="J148" i="14"/>
  <c r="BE148" i="14"/>
  <c r="BI123" i="14"/>
  <c r="BH123" i="14"/>
  <c r="BG123" i="14"/>
  <c r="BF123" i="14"/>
  <c r="T123" i="14"/>
  <c r="R123" i="14"/>
  <c r="P123" i="14"/>
  <c r="BK123" i="14"/>
  <c r="J123" i="14"/>
  <c r="BE123" i="14"/>
  <c r="BI118" i="14"/>
  <c r="BH118" i="14"/>
  <c r="BG118" i="14"/>
  <c r="BF118" i="14"/>
  <c r="T118" i="14"/>
  <c r="R118" i="14"/>
  <c r="P118" i="14"/>
  <c r="BK118" i="14"/>
  <c r="J118" i="14"/>
  <c r="BE118" i="14"/>
  <c r="BI116" i="14"/>
  <c r="BH116" i="14"/>
  <c r="BG116" i="14"/>
  <c r="BF116" i="14"/>
  <c r="T116" i="14"/>
  <c r="R116" i="14"/>
  <c r="P116" i="14"/>
  <c r="BK116" i="14"/>
  <c r="J116" i="14"/>
  <c r="BE116" i="14"/>
  <c r="BI111" i="14"/>
  <c r="BH111" i="14"/>
  <c r="BG111" i="14"/>
  <c r="BF111" i="14"/>
  <c r="T111" i="14"/>
  <c r="R111" i="14"/>
  <c r="P111" i="14"/>
  <c r="BK111" i="14"/>
  <c r="J111" i="14"/>
  <c r="BE111" i="14"/>
  <c r="BI109" i="14"/>
  <c r="BH109" i="14"/>
  <c r="BG109" i="14"/>
  <c r="BF109" i="14"/>
  <c r="T109" i="14"/>
  <c r="R109" i="14"/>
  <c r="P109" i="14"/>
  <c r="BK109" i="14"/>
  <c r="J109" i="14"/>
  <c r="BE109" i="14"/>
  <c r="BI104" i="14"/>
  <c r="F39" i="14" s="1"/>
  <c r="BD69" i="1" s="1"/>
  <c r="BH104" i="14"/>
  <c r="BG104" i="14"/>
  <c r="BF104" i="14"/>
  <c r="T104" i="14"/>
  <c r="R104" i="14"/>
  <c r="R95" i="14" s="1"/>
  <c r="P104" i="14"/>
  <c r="BK104" i="14"/>
  <c r="J104" i="14"/>
  <c r="BE104" i="14"/>
  <c r="BI96" i="14"/>
  <c r="BH96" i="14"/>
  <c r="BG96" i="14"/>
  <c r="F37" i="14" s="1"/>
  <c r="BB69" i="1" s="1"/>
  <c r="BF96" i="14"/>
  <c r="T96" i="14"/>
  <c r="T95" i="14"/>
  <c r="R96" i="14"/>
  <c r="P96" i="14"/>
  <c r="P95" i="14"/>
  <c r="BK96" i="14"/>
  <c r="J96" i="14"/>
  <c r="BE96" i="14" s="1"/>
  <c r="J90" i="14"/>
  <c r="J89" i="14"/>
  <c r="F89" i="14"/>
  <c r="F87" i="14"/>
  <c r="E85" i="14"/>
  <c r="J59" i="14"/>
  <c r="J58" i="14"/>
  <c r="F58" i="14"/>
  <c r="F56" i="14"/>
  <c r="E54" i="14"/>
  <c r="J20" i="14"/>
  <c r="E20" i="14"/>
  <c r="F90" i="14" s="1"/>
  <c r="J19" i="14"/>
  <c r="J14" i="14"/>
  <c r="J87" i="14" s="1"/>
  <c r="E7" i="14"/>
  <c r="E50" i="14" s="1"/>
  <c r="J39" i="13"/>
  <c r="J38" i="13"/>
  <c r="AY68" i="1"/>
  <c r="J37" i="13"/>
  <c r="AX68" i="1"/>
  <c r="BI295" i="13"/>
  <c r="BH295" i="13"/>
  <c r="BG295" i="13"/>
  <c r="BF295" i="13"/>
  <c r="T295" i="13"/>
  <c r="T294" i="13"/>
  <c r="R295" i="13"/>
  <c r="R294" i="13"/>
  <c r="P295" i="13"/>
  <c r="P294" i="13"/>
  <c r="BK295" i="13"/>
  <c r="BK294" i="13"/>
  <c r="J294" i="13" s="1"/>
  <c r="J69" i="13" s="1"/>
  <c r="J295" i="13"/>
  <c r="BE295" i="13" s="1"/>
  <c r="BI291" i="13"/>
  <c r="BH291" i="13"/>
  <c r="BG291" i="13"/>
  <c r="BF291" i="13"/>
  <c r="T291" i="13"/>
  <c r="R291" i="13"/>
  <c r="P291" i="13"/>
  <c r="BK291" i="13"/>
  <c r="J291" i="13"/>
  <c r="BE291" i="13"/>
  <c r="BI289" i="13"/>
  <c r="BH289" i="13"/>
  <c r="BG289" i="13"/>
  <c r="BF289" i="13"/>
  <c r="T289" i="13"/>
  <c r="R289" i="13"/>
  <c r="P289" i="13"/>
  <c r="BK289" i="13"/>
  <c r="J289" i="13"/>
  <c r="BE289" i="13" s="1"/>
  <c r="BI287" i="13"/>
  <c r="BH287" i="13"/>
  <c r="BG287" i="13"/>
  <c r="BF287" i="13"/>
  <c r="T287" i="13"/>
  <c r="R287" i="13"/>
  <c r="P287" i="13"/>
  <c r="BK287" i="13"/>
  <c r="J287" i="13"/>
  <c r="BE287" i="13"/>
  <c r="BI280" i="13"/>
  <c r="BH280" i="13"/>
  <c r="BG280" i="13"/>
  <c r="BF280" i="13"/>
  <c r="T280" i="13"/>
  <c r="R280" i="13"/>
  <c r="P280" i="13"/>
  <c r="BK280" i="13"/>
  <c r="J280" i="13"/>
  <c r="BE280" i="13" s="1"/>
  <c r="BI276" i="13"/>
  <c r="BH276" i="13"/>
  <c r="BG276" i="13"/>
  <c r="BF276" i="13"/>
  <c r="T276" i="13"/>
  <c r="R276" i="13"/>
  <c r="P276" i="13"/>
  <c r="BK276" i="13"/>
  <c r="J276" i="13"/>
  <c r="BE276" i="13"/>
  <c r="BI239" i="13"/>
  <c r="BH239" i="13"/>
  <c r="BG239" i="13"/>
  <c r="BF239" i="13"/>
  <c r="T239" i="13"/>
  <c r="R239" i="13"/>
  <c r="P239" i="13"/>
  <c r="BK239" i="13"/>
  <c r="J239" i="13"/>
  <c r="BE239" i="13" s="1"/>
  <c r="BI237" i="13"/>
  <c r="BH237" i="13"/>
  <c r="BG237" i="13"/>
  <c r="BF237" i="13"/>
  <c r="T237" i="13"/>
  <c r="R237" i="13"/>
  <c r="P237" i="13"/>
  <c r="BK237" i="13"/>
  <c r="J237" i="13"/>
  <c r="BE237" i="13"/>
  <c r="BI235" i="13"/>
  <c r="BH235" i="13"/>
  <c r="BG235" i="13"/>
  <c r="BF235" i="13"/>
  <c r="T235" i="13"/>
  <c r="R235" i="13"/>
  <c r="P235" i="13"/>
  <c r="BK235" i="13"/>
  <c r="J235" i="13"/>
  <c r="BE235" i="13" s="1"/>
  <c r="BI230" i="13"/>
  <c r="BH230" i="13"/>
  <c r="BG230" i="13"/>
  <c r="BF230" i="13"/>
  <c r="T230" i="13"/>
  <c r="R230" i="13"/>
  <c r="P230" i="13"/>
  <c r="BK230" i="13"/>
  <c r="J230" i="13"/>
  <c r="BE230" i="13"/>
  <c r="BI222" i="13"/>
  <c r="BH222" i="13"/>
  <c r="BG222" i="13"/>
  <c r="BF222" i="13"/>
  <c r="T222" i="13"/>
  <c r="R222" i="13"/>
  <c r="P222" i="13"/>
  <c r="BK222" i="13"/>
  <c r="J222" i="13"/>
  <c r="BE222" i="13" s="1"/>
  <c r="BI221" i="13"/>
  <c r="BH221" i="13"/>
  <c r="BG221" i="13"/>
  <c r="BF221" i="13"/>
  <c r="T221" i="13"/>
  <c r="R221" i="13"/>
  <c r="P221" i="13"/>
  <c r="BK221" i="13"/>
  <c r="J221" i="13"/>
  <c r="BE221" i="13"/>
  <c r="BI220" i="13"/>
  <c r="BH220" i="13"/>
  <c r="BG220" i="13"/>
  <c r="BF220" i="13"/>
  <c r="T220" i="13"/>
  <c r="R220" i="13"/>
  <c r="P220" i="13"/>
  <c r="BK220" i="13"/>
  <c r="J220" i="13"/>
  <c r="BE220" i="13" s="1"/>
  <c r="BI219" i="13"/>
  <c r="BH219" i="13"/>
  <c r="BG219" i="13"/>
  <c r="BF219" i="13"/>
  <c r="T219" i="13"/>
  <c r="R219" i="13"/>
  <c r="P219" i="13"/>
  <c r="BK219" i="13"/>
  <c r="J219" i="13"/>
  <c r="BE219" i="13"/>
  <c r="BI217" i="13"/>
  <c r="BH217" i="13"/>
  <c r="BG217" i="13"/>
  <c r="BF217" i="13"/>
  <c r="T217" i="13"/>
  <c r="R217" i="13"/>
  <c r="P217" i="13"/>
  <c r="BK217" i="13"/>
  <c r="J217" i="13"/>
  <c r="BE217" i="13" s="1"/>
  <c r="BI210" i="13"/>
  <c r="BH210" i="13"/>
  <c r="BG210" i="13"/>
  <c r="BF210" i="13"/>
  <c r="T210" i="13"/>
  <c r="R210" i="13"/>
  <c r="P210" i="13"/>
  <c r="BK210" i="13"/>
  <c r="J210" i="13"/>
  <c r="BE210" i="13"/>
  <c r="BI208" i="13"/>
  <c r="BH208" i="13"/>
  <c r="BG208" i="13"/>
  <c r="BF208" i="13"/>
  <c r="T208" i="13"/>
  <c r="R208" i="13"/>
  <c r="P208" i="13"/>
  <c r="BK208" i="13"/>
  <c r="J208" i="13"/>
  <c r="BE208" i="13" s="1"/>
  <c r="BI206" i="13"/>
  <c r="BH206" i="13"/>
  <c r="BG206" i="13"/>
  <c r="BF206" i="13"/>
  <c r="T206" i="13"/>
  <c r="R206" i="13"/>
  <c r="P206" i="13"/>
  <c r="BK206" i="13"/>
  <c r="J206" i="13"/>
  <c r="BE206" i="13"/>
  <c r="BI204" i="13"/>
  <c r="BH204" i="13"/>
  <c r="BG204" i="13"/>
  <c r="BF204" i="13"/>
  <c r="T204" i="13"/>
  <c r="R204" i="13"/>
  <c r="P204" i="13"/>
  <c r="BK204" i="13"/>
  <c r="J204" i="13"/>
  <c r="BE204" i="13" s="1"/>
  <c r="BI200" i="13"/>
  <c r="BH200" i="13"/>
  <c r="BG200" i="13"/>
  <c r="BF200" i="13"/>
  <c r="T200" i="13"/>
  <c r="R200" i="13"/>
  <c r="R191" i="13" s="1"/>
  <c r="P200" i="13"/>
  <c r="BK200" i="13"/>
  <c r="J200" i="13"/>
  <c r="BE200" i="13"/>
  <c r="BI192" i="13"/>
  <c r="BH192" i="13"/>
  <c r="BG192" i="13"/>
  <c r="BF192" i="13"/>
  <c r="T192" i="13"/>
  <c r="T191" i="13" s="1"/>
  <c r="R192" i="13"/>
  <c r="P192" i="13"/>
  <c r="P191" i="13"/>
  <c r="BK192" i="13"/>
  <c r="J192" i="13"/>
  <c r="BE192" i="13" s="1"/>
  <c r="BI189" i="13"/>
  <c r="BH189" i="13"/>
  <c r="BG189" i="13"/>
  <c r="BF189" i="13"/>
  <c r="T189" i="13"/>
  <c r="R189" i="13"/>
  <c r="P189" i="13"/>
  <c r="BK189" i="13"/>
  <c r="J189" i="13"/>
  <c r="BE189" i="13"/>
  <c r="BI182" i="13"/>
  <c r="BH182" i="13"/>
  <c r="BG182" i="13"/>
  <c r="BF182" i="13"/>
  <c r="T182" i="13"/>
  <c r="R182" i="13"/>
  <c r="P182" i="13"/>
  <c r="BK182" i="13"/>
  <c r="J182" i="13"/>
  <c r="BE182" i="13"/>
  <c r="BI172" i="13"/>
  <c r="BH172" i="13"/>
  <c r="BG172" i="13"/>
  <c r="BF172" i="13"/>
  <c r="T172" i="13"/>
  <c r="R172" i="13"/>
  <c r="P172" i="13"/>
  <c r="BK172" i="13"/>
  <c r="J172" i="13"/>
  <c r="BE172" i="13"/>
  <c r="BI166" i="13"/>
  <c r="BH166" i="13"/>
  <c r="BG166" i="13"/>
  <c r="BF166" i="13"/>
  <c r="T166" i="13"/>
  <c r="R166" i="13"/>
  <c r="P166" i="13"/>
  <c r="BK166" i="13"/>
  <c r="J166" i="13"/>
  <c r="BE166" i="13"/>
  <c r="BI153" i="13"/>
  <c r="BH153" i="13"/>
  <c r="BG153" i="13"/>
  <c r="BF153" i="13"/>
  <c r="T153" i="13"/>
  <c r="R153" i="13"/>
  <c r="P153" i="13"/>
  <c r="BK153" i="13"/>
  <c r="J153" i="13"/>
  <c r="BE153" i="13"/>
  <c r="BI148" i="13"/>
  <c r="BH148" i="13"/>
  <c r="BG148" i="13"/>
  <c r="BF148" i="13"/>
  <c r="T148" i="13"/>
  <c r="R148" i="13"/>
  <c r="P148" i="13"/>
  <c r="BK148" i="13"/>
  <c r="J148" i="13"/>
  <c r="BE148" i="13"/>
  <c r="BI144" i="13"/>
  <c r="BH144" i="13"/>
  <c r="BG144" i="13"/>
  <c r="BF144" i="13"/>
  <c r="T144" i="13"/>
  <c r="R144" i="13"/>
  <c r="P144" i="13"/>
  <c r="BK144" i="13"/>
  <c r="J144" i="13"/>
  <c r="BE144" i="13"/>
  <c r="BI142" i="13"/>
  <c r="BH142" i="13"/>
  <c r="BG142" i="13"/>
  <c r="BF142" i="13"/>
  <c r="T142" i="13"/>
  <c r="R142" i="13"/>
  <c r="P142" i="13"/>
  <c r="BK142" i="13"/>
  <c r="J142" i="13"/>
  <c r="BE142" i="13"/>
  <c r="BI138" i="13"/>
  <c r="BH138" i="13"/>
  <c r="BG138" i="13"/>
  <c r="BF138" i="13"/>
  <c r="T138" i="13"/>
  <c r="T137" i="13"/>
  <c r="R138" i="13"/>
  <c r="P138" i="13"/>
  <c r="P137" i="13"/>
  <c r="BK138" i="13"/>
  <c r="J138" i="13"/>
  <c r="BE138" i="13" s="1"/>
  <c r="BI135" i="13"/>
  <c r="BH135" i="13"/>
  <c r="BG135" i="13"/>
  <c r="BF135" i="13"/>
  <c r="T135" i="13"/>
  <c r="R135" i="13"/>
  <c r="R131" i="13" s="1"/>
  <c r="P135" i="13"/>
  <c r="BK135" i="13"/>
  <c r="J135" i="13"/>
  <c r="BE135" i="13"/>
  <c r="BI132" i="13"/>
  <c r="BH132" i="13"/>
  <c r="BG132" i="13"/>
  <c r="BF132" i="13"/>
  <c r="T132" i="13"/>
  <c r="T131" i="13" s="1"/>
  <c r="R132" i="13"/>
  <c r="P132" i="13"/>
  <c r="P131" i="13"/>
  <c r="BK132" i="13"/>
  <c r="BK131" i="13"/>
  <c r="J131" i="13" s="1"/>
  <c r="J66" i="13" s="1"/>
  <c r="J132" i="13"/>
  <c r="BE132" i="13" s="1"/>
  <c r="BI128" i="13"/>
  <c r="BH128" i="13"/>
  <c r="BG128" i="13"/>
  <c r="BF128" i="13"/>
  <c r="T128" i="13"/>
  <c r="R128" i="13"/>
  <c r="P128" i="13"/>
  <c r="BK128" i="13"/>
  <c r="J128" i="13"/>
  <c r="BE128" i="13" s="1"/>
  <c r="BI125" i="13"/>
  <c r="BH125" i="13"/>
  <c r="BG125" i="13"/>
  <c r="BF125" i="13"/>
  <c r="T125" i="13"/>
  <c r="R125" i="13"/>
  <c r="P125" i="13"/>
  <c r="BK125" i="13"/>
  <c r="J125" i="13"/>
  <c r="BE125" i="13"/>
  <c r="BI120" i="13"/>
  <c r="BH120" i="13"/>
  <c r="BG120" i="13"/>
  <c r="BF120" i="13"/>
  <c r="T120" i="13"/>
  <c r="R120" i="13"/>
  <c r="P120" i="13"/>
  <c r="BK120" i="13"/>
  <c r="J120" i="13"/>
  <c r="BE120" i="13" s="1"/>
  <c r="BI117" i="13"/>
  <c r="BH117" i="13"/>
  <c r="BG117" i="13"/>
  <c r="BF117" i="13"/>
  <c r="T117" i="13"/>
  <c r="R117" i="13"/>
  <c r="P117" i="13"/>
  <c r="BK117" i="13"/>
  <c r="J117" i="13"/>
  <c r="BE117" i="13"/>
  <c r="BI110" i="13"/>
  <c r="BH110" i="13"/>
  <c r="BG110" i="13"/>
  <c r="BF110" i="13"/>
  <c r="T110" i="13"/>
  <c r="R110" i="13"/>
  <c r="P110" i="13"/>
  <c r="BK110" i="13"/>
  <c r="J110" i="13"/>
  <c r="BE110" i="13" s="1"/>
  <c r="BI107" i="13"/>
  <c r="BH107" i="13"/>
  <c r="BG107" i="13"/>
  <c r="BF107" i="13"/>
  <c r="T107" i="13"/>
  <c r="R107" i="13"/>
  <c r="P107" i="13"/>
  <c r="BK107" i="13"/>
  <c r="J107" i="13"/>
  <c r="BE107" i="13"/>
  <c r="BI105" i="13"/>
  <c r="BH105" i="13"/>
  <c r="BG105" i="13"/>
  <c r="BF105" i="13"/>
  <c r="T105" i="13"/>
  <c r="R105" i="13"/>
  <c r="P105" i="13"/>
  <c r="BK105" i="13"/>
  <c r="J105" i="13"/>
  <c r="BE105" i="13" s="1"/>
  <c r="BI102" i="13"/>
  <c r="BH102" i="13"/>
  <c r="BG102" i="13"/>
  <c r="F37" i="13" s="1"/>
  <c r="BB68" i="1" s="1"/>
  <c r="BF102" i="13"/>
  <c r="T102" i="13"/>
  <c r="R102" i="13"/>
  <c r="P102" i="13"/>
  <c r="BK102" i="13"/>
  <c r="J102" i="13"/>
  <c r="BE102" i="13"/>
  <c r="BI100" i="13"/>
  <c r="BH100" i="13"/>
  <c r="BG100" i="13"/>
  <c r="BF100" i="13"/>
  <c r="T100" i="13"/>
  <c r="T93" i="13" s="1"/>
  <c r="T92" i="13" s="1"/>
  <c r="T91" i="13" s="1"/>
  <c r="R100" i="13"/>
  <c r="P100" i="13"/>
  <c r="BK100" i="13"/>
  <c r="J100" i="13"/>
  <c r="BE100" i="13" s="1"/>
  <c r="BI97" i="13"/>
  <c r="BH97" i="13"/>
  <c r="BG97" i="13"/>
  <c r="BF97" i="13"/>
  <c r="T97" i="13"/>
  <c r="R97" i="13"/>
  <c r="P97" i="13"/>
  <c r="BK97" i="13"/>
  <c r="J97" i="13"/>
  <c r="BE97" i="13"/>
  <c r="BI94" i="13"/>
  <c r="BH94" i="13"/>
  <c r="BG94" i="13"/>
  <c r="BF94" i="13"/>
  <c r="T94" i="13"/>
  <c r="R94" i="13"/>
  <c r="P94" i="13"/>
  <c r="BK94" i="13"/>
  <c r="BK93" i="13" s="1"/>
  <c r="J94" i="13"/>
  <c r="BE94" i="13" s="1"/>
  <c r="J88" i="13"/>
  <c r="J87" i="13"/>
  <c r="F87" i="13"/>
  <c r="F85" i="13"/>
  <c r="E83" i="13"/>
  <c r="J59" i="13"/>
  <c r="J58" i="13"/>
  <c r="F58" i="13"/>
  <c r="F56" i="13"/>
  <c r="E54" i="13"/>
  <c r="J20" i="13"/>
  <c r="E20" i="13"/>
  <c r="J19" i="13"/>
  <c r="J14" i="13"/>
  <c r="J85" i="13" s="1"/>
  <c r="J56" i="13"/>
  <c r="E7" i="13"/>
  <c r="E50" i="13" s="1"/>
  <c r="J39" i="12"/>
  <c r="J38" i="12"/>
  <c r="AY67" i="1" s="1"/>
  <c r="J37" i="12"/>
  <c r="AX67" i="1"/>
  <c r="BI217" i="12"/>
  <c r="BH217" i="12"/>
  <c r="BG217" i="12"/>
  <c r="BF217" i="12"/>
  <c r="T217" i="12"/>
  <c r="R217" i="12"/>
  <c r="P217" i="12"/>
  <c r="BK217" i="12"/>
  <c r="J217" i="12"/>
  <c r="BE217" i="12" s="1"/>
  <c r="BI213" i="12"/>
  <c r="BH213" i="12"/>
  <c r="BG213" i="12"/>
  <c r="BF213" i="12"/>
  <c r="T213" i="12"/>
  <c r="R213" i="12"/>
  <c r="P213" i="12"/>
  <c r="P164" i="12" s="1"/>
  <c r="BK213" i="12"/>
  <c r="J213" i="12"/>
  <c r="BE213" i="12"/>
  <c r="BI208" i="12"/>
  <c r="F39" i="12" s="1"/>
  <c r="BD67" i="1" s="1"/>
  <c r="BH208" i="12"/>
  <c r="BG208" i="12"/>
  <c r="BF208" i="12"/>
  <c r="T208" i="12"/>
  <c r="R208" i="12"/>
  <c r="P208" i="12"/>
  <c r="BK208" i="12"/>
  <c r="J208" i="12"/>
  <c r="BE208" i="12" s="1"/>
  <c r="BI203" i="12"/>
  <c r="BH203" i="12"/>
  <c r="BG203" i="12"/>
  <c r="BF203" i="12"/>
  <c r="T203" i="12"/>
  <c r="R203" i="12"/>
  <c r="P203" i="12"/>
  <c r="BK203" i="12"/>
  <c r="J203" i="12"/>
  <c r="BE203" i="12"/>
  <c r="BI198" i="12"/>
  <c r="BH198" i="12"/>
  <c r="BG198" i="12"/>
  <c r="BF198" i="12"/>
  <c r="T198" i="12"/>
  <c r="R198" i="12"/>
  <c r="P198" i="12"/>
  <c r="BK198" i="12"/>
  <c r="J198" i="12"/>
  <c r="BE198" i="12"/>
  <c r="BI194" i="12"/>
  <c r="BH194" i="12"/>
  <c r="BG194" i="12"/>
  <c r="BF194" i="12"/>
  <c r="T194" i="12"/>
  <c r="R194" i="12"/>
  <c r="P194" i="12"/>
  <c r="BK194" i="12"/>
  <c r="J194" i="12"/>
  <c r="BE194" i="12"/>
  <c r="BI187" i="12"/>
  <c r="BH187" i="12"/>
  <c r="BG187" i="12"/>
  <c r="BF187" i="12"/>
  <c r="T187" i="12"/>
  <c r="R187" i="12"/>
  <c r="P187" i="12"/>
  <c r="BK187" i="12"/>
  <c r="J187" i="12"/>
  <c r="BE187" i="12"/>
  <c r="BI179" i="12"/>
  <c r="BH179" i="12"/>
  <c r="BG179" i="12"/>
  <c r="BF179" i="12"/>
  <c r="T179" i="12"/>
  <c r="R179" i="12"/>
  <c r="P179" i="12"/>
  <c r="BK179" i="12"/>
  <c r="J179" i="12"/>
  <c r="BE179" i="12"/>
  <c r="BI170" i="12"/>
  <c r="BH170" i="12"/>
  <c r="BG170" i="12"/>
  <c r="BF170" i="12"/>
  <c r="T170" i="12"/>
  <c r="R170" i="12"/>
  <c r="P170" i="12"/>
  <c r="BK170" i="12"/>
  <c r="J170" i="12"/>
  <c r="BE170" i="12"/>
  <c r="BI167" i="12"/>
  <c r="BH167" i="12"/>
  <c r="BG167" i="12"/>
  <c r="BF167" i="12"/>
  <c r="T167" i="12"/>
  <c r="R167" i="12"/>
  <c r="P167" i="12"/>
  <c r="BK167" i="12"/>
  <c r="J167" i="12"/>
  <c r="BE167" i="12"/>
  <c r="BI165" i="12"/>
  <c r="BH165" i="12"/>
  <c r="BG165" i="12"/>
  <c r="BF165" i="12"/>
  <c r="T165" i="12"/>
  <c r="T164" i="12"/>
  <c r="R165" i="12"/>
  <c r="P165" i="12"/>
  <c r="BK165" i="12"/>
  <c r="BK164" i="12" s="1"/>
  <c r="J164" i="12" s="1"/>
  <c r="J67" i="12" s="1"/>
  <c r="J165" i="12"/>
  <c r="BE165" i="12" s="1"/>
  <c r="BI161" i="12"/>
  <c r="BH161" i="12"/>
  <c r="BG161" i="12"/>
  <c r="BF161" i="12"/>
  <c r="T161" i="12"/>
  <c r="R161" i="12"/>
  <c r="P161" i="12"/>
  <c r="BK161" i="12"/>
  <c r="J161" i="12"/>
  <c r="BE161" i="12"/>
  <c r="BI151" i="12"/>
  <c r="BH151" i="12"/>
  <c r="BG151" i="12"/>
  <c r="BF151" i="12"/>
  <c r="T151" i="12"/>
  <c r="R151" i="12"/>
  <c r="P151" i="12"/>
  <c r="BK151" i="12"/>
  <c r="J151" i="12"/>
  <c r="BE151" i="12"/>
  <c r="BI146" i="12"/>
  <c r="BH146" i="12"/>
  <c r="BG146" i="12"/>
  <c r="BF146" i="12"/>
  <c r="T146" i="12"/>
  <c r="R146" i="12"/>
  <c r="P146" i="12"/>
  <c r="BK146" i="12"/>
  <c r="J146" i="12"/>
  <c r="BE146" i="12"/>
  <c r="BI138" i="12"/>
  <c r="BH138" i="12"/>
  <c r="BG138" i="12"/>
  <c r="BF138" i="12"/>
  <c r="T138" i="12"/>
  <c r="R138" i="12"/>
  <c r="P138" i="12"/>
  <c r="BK138" i="12"/>
  <c r="J138" i="12"/>
  <c r="BE138" i="12"/>
  <c r="BI135" i="12"/>
  <c r="BH135" i="12"/>
  <c r="BG135" i="12"/>
  <c r="BF135" i="12"/>
  <c r="T135" i="12"/>
  <c r="T134" i="12"/>
  <c r="R135" i="12"/>
  <c r="P135" i="12"/>
  <c r="P134" i="12"/>
  <c r="BK135" i="12"/>
  <c r="BK134" i="12" s="1"/>
  <c r="J134" i="12" s="1"/>
  <c r="J66" i="12" s="1"/>
  <c r="J135" i="12"/>
  <c r="BE135" i="12" s="1"/>
  <c r="BI129" i="12"/>
  <c r="BH129" i="12"/>
  <c r="BG129" i="12"/>
  <c r="BF129" i="12"/>
  <c r="T129" i="12"/>
  <c r="R129" i="12"/>
  <c r="P129" i="12"/>
  <c r="BK129" i="12"/>
  <c r="J129" i="12"/>
  <c r="BE129" i="12"/>
  <c r="BI124" i="12"/>
  <c r="BH124" i="12"/>
  <c r="BG124" i="12"/>
  <c r="BF124" i="12"/>
  <c r="T124" i="12"/>
  <c r="R124" i="12"/>
  <c r="P124" i="12"/>
  <c r="BK124" i="12"/>
  <c r="J124" i="12"/>
  <c r="BE124" i="12"/>
  <c r="BI121" i="12"/>
  <c r="BH121" i="12"/>
  <c r="BG121" i="12"/>
  <c r="BF121" i="12"/>
  <c r="T121" i="12"/>
  <c r="R121" i="12"/>
  <c r="P121" i="12"/>
  <c r="BK121" i="12"/>
  <c r="J121" i="12"/>
  <c r="BE121" i="12"/>
  <c r="BI119" i="12"/>
  <c r="BH119" i="12"/>
  <c r="BG119" i="12"/>
  <c r="BF119" i="12"/>
  <c r="T119" i="12"/>
  <c r="R119" i="12"/>
  <c r="P119" i="12"/>
  <c r="BK119" i="12"/>
  <c r="J119" i="12"/>
  <c r="BE119" i="12"/>
  <c r="BI114" i="12"/>
  <c r="BH114" i="12"/>
  <c r="BG114" i="12"/>
  <c r="BF114" i="12"/>
  <c r="T114" i="12"/>
  <c r="R114" i="12"/>
  <c r="P114" i="12"/>
  <c r="BK114" i="12"/>
  <c r="J114" i="12"/>
  <c r="BE114" i="12"/>
  <c r="BI112" i="12"/>
  <c r="BH112" i="12"/>
  <c r="BG112" i="12"/>
  <c r="BF112" i="12"/>
  <c r="T112" i="12"/>
  <c r="R112" i="12"/>
  <c r="P112" i="12"/>
  <c r="BK112" i="12"/>
  <c r="J112" i="12"/>
  <c r="BE112" i="12"/>
  <c r="BI109" i="12"/>
  <c r="BH109" i="12"/>
  <c r="BG109" i="12"/>
  <c r="BF109" i="12"/>
  <c r="T109" i="12"/>
  <c r="R109" i="12"/>
  <c r="P109" i="12"/>
  <c r="BK109" i="12"/>
  <c r="J109" i="12"/>
  <c r="BE109" i="12"/>
  <c r="BI107" i="12"/>
  <c r="BH107" i="12"/>
  <c r="BG107" i="12"/>
  <c r="BF107" i="12"/>
  <c r="T107" i="12"/>
  <c r="R107" i="12"/>
  <c r="P107" i="12"/>
  <c r="BK107" i="12"/>
  <c r="J107" i="12"/>
  <c r="BE107" i="12"/>
  <c r="BI104" i="12"/>
  <c r="BH104" i="12"/>
  <c r="BG104" i="12"/>
  <c r="BF104" i="12"/>
  <c r="T104" i="12"/>
  <c r="R104" i="12"/>
  <c r="P104" i="12"/>
  <c r="BK104" i="12"/>
  <c r="J104" i="12"/>
  <c r="BE104" i="12"/>
  <c r="BI98" i="12"/>
  <c r="BH98" i="12"/>
  <c r="BG98" i="12"/>
  <c r="BF98" i="12"/>
  <c r="T98" i="12"/>
  <c r="R98" i="12"/>
  <c r="P98" i="12"/>
  <c r="BK98" i="12"/>
  <c r="J98" i="12"/>
  <c r="BE98" i="12"/>
  <c r="BI95" i="12"/>
  <c r="BH95" i="12"/>
  <c r="BG95" i="12"/>
  <c r="BF95" i="12"/>
  <c r="T95" i="12"/>
  <c r="R95" i="12"/>
  <c r="P95" i="12"/>
  <c r="BK95" i="12"/>
  <c r="J95" i="12"/>
  <c r="BE95" i="12"/>
  <c r="BI92" i="12"/>
  <c r="BH92" i="12"/>
  <c r="BG92" i="12"/>
  <c r="F37" i="12" s="1"/>
  <c r="BB67" i="1" s="1"/>
  <c r="BF92" i="12"/>
  <c r="T92" i="12"/>
  <c r="T91" i="12"/>
  <c r="T90" i="12" s="1"/>
  <c r="T89" i="12" s="1"/>
  <c r="R92" i="12"/>
  <c r="P92" i="12"/>
  <c r="P91" i="12" s="1"/>
  <c r="P90" i="12" s="1"/>
  <c r="P89" i="12" s="1"/>
  <c r="AU67" i="1" s="1"/>
  <c r="BK92" i="12"/>
  <c r="BK91" i="12" s="1"/>
  <c r="J92" i="12"/>
  <c r="BE92" i="12" s="1"/>
  <c r="J86" i="12"/>
  <c r="J85" i="12"/>
  <c r="F85" i="12"/>
  <c r="F83" i="12"/>
  <c r="E81" i="12"/>
  <c r="J59" i="12"/>
  <c r="J58" i="12"/>
  <c r="F58" i="12"/>
  <c r="F56" i="12"/>
  <c r="E54" i="12"/>
  <c r="J20" i="12"/>
  <c r="E20" i="12"/>
  <c r="F86" i="12" s="1"/>
  <c r="F59" i="12"/>
  <c r="J19" i="12"/>
  <c r="J14" i="12"/>
  <c r="J83" i="12" s="1"/>
  <c r="E7" i="12"/>
  <c r="E50" i="12" s="1"/>
  <c r="E77" i="12"/>
  <c r="J39" i="11"/>
  <c r="J38" i="11"/>
  <c r="AY65" i="1" s="1"/>
  <c r="J37" i="11"/>
  <c r="AX65" i="1" s="1"/>
  <c r="BI111" i="11"/>
  <c r="BH111" i="11"/>
  <c r="BG111" i="11"/>
  <c r="BF111" i="11"/>
  <c r="T111" i="11"/>
  <c r="R111" i="11"/>
  <c r="P111" i="11"/>
  <c r="BK111" i="11"/>
  <c r="J111" i="11"/>
  <c r="BE111" i="11" s="1"/>
  <c r="BI108" i="11"/>
  <c r="BH108" i="11"/>
  <c r="BG108" i="11"/>
  <c r="BF108" i="11"/>
  <c r="T108" i="11"/>
  <c r="R108" i="11"/>
  <c r="P108" i="11"/>
  <c r="BK108" i="11"/>
  <c r="J108" i="11"/>
  <c r="BE108" i="11" s="1"/>
  <c r="BI106" i="11"/>
  <c r="BH106" i="11"/>
  <c r="BG106" i="11"/>
  <c r="BF106" i="11"/>
  <c r="T106" i="11"/>
  <c r="R106" i="11"/>
  <c r="P106" i="11"/>
  <c r="BK106" i="11"/>
  <c r="J106" i="11"/>
  <c r="BE106" i="11" s="1"/>
  <c r="BI105" i="11"/>
  <c r="BH105" i="11"/>
  <c r="BG105" i="11"/>
  <c r="BF105" i="11"/>
  <c r="T105" i="11"/>
  <c r="R105" i="11"/>
  <c r="P105" i="11"/>
  <c r="BK105" i="11"/>
  <c r="J105" i="11"/>
  <c r="BE105" i="11"/>
  <c r="BI98" i="11"/>
  <c r="BH98" i="11"/>
  <c r="BG98" i="11"/>
  <c r="BF98" i="11"/>
  <c r="T98" i="11"/>
  <c r="T97" i="11" s="1"/>
  <c r="R98" i="11"/>
  <c r="P98" i="11"/>
  <c r="P97" i="11"/>
  <c r="BK98" i="11"/>
  <c r="J98" i="11"/>
  <c r="BE98" i="11" s="1"/>
  <c r="BI95" i="11"/>
  <c r="BH95" i="11"/>
  <c r="BG95" i="11"/>
  <c r="BF95" i="11"/>
  <c r="T95" i="11"/>
  <c r="T94" i="11"/>
  <c r="R95" i="11"/>
  <c r="R94" i="11"/>
  <c r="P95" i="11"/>
  <c r="P94" i="11"/>
  <c r="BK95" i="11"/>
  <c r="BK94" i="11"/>
  <c r="J94" i="11" s="1"/>
  <c r="J65" i="11" s="1"/>
  <c r="J95" i="11"/>
  <c r="BE95" i="11" s="1"/>
  <c r="BI90" i="11"/>
  <c r="F39" i="11" s="1"/>
  <c r="BD65" i="1" s="1"/>
  <c r="BH90" i="11"/>
  <c r="BG90" i="11"/>
  <c r="F37" i="11"/>
  <c r="BB65" i="1" s="1"/>
  <c r="BF90" i="11"/>
  <c r="T90" i="11"/>
  <c r="T89" i="11" s="1"/>
  <c r="T88" i="11" s="1"/>
  <c r="R90" i="11"/>
  <c r="R89" i="11" s="1"/>
  <c r="P90" i="11"/>
  <c r="P89" i="11"/>
  <c r="BK90" i="11"/>
  <c r="BK89" i="11"/>
  <c r="J89" i="11" s="1"/>
  <c r="J64" i="11" s="1"/>
  <c r="J90" i="11"/>
  <c r="BE90" i="11"/>
  <c r="J85" i="11"/>
  <c r="J84" i="11"/>
  <c r="F84" i="11"/>
  <c r="F82" i="11"/>
  <c r="E80" i="11"/>
  <c r="J59" i="11"/>
  <c r="J58" i="11"/>
  <c r="F58" i="11"/>
  <c r="F56" i="11"/>
  <c r="E54" i="11"/>
  <c r="J20" i="11"/>
  <c r="E20" i="11"/>
  <c r="F85" i="11" s="1"/>
  <c r="J19" i="11"/>
  <c r="J14" i="11"/>
  <c r="J82" i="11" s="1"/>
  <c r="J56" i="11"/>
  <c r="E7" i="11"/>
  <c r="E50" i="11" s="1"/>
  <c r="E76" i="11"/>
  <c r="J39" i="10"/>
  <c r="J38" i="10"/>
  <c r="AY64" i="1"/>
  <c r="J37" i="10"/>
  <c r="AX64" i="1"/>
  <c r="BI182" i="10"/>
  <c r="BH182" i="10"/>
  <c r="BG182" i="10"/>
  <c r="BF182" i="10"/>
  <c r="T182" i="10"/>
  <c r="R182" i="10"/>
  <c r="P182" i="10"/>
  <c r="BK182" i="10"/>
  <c r="J182" i="10"/>
  <c r="BE182" i="10"/>
  <c r="BI177" i="10"/>
  <c r="BH177" i="10"/>
  <c r="BG177" i="10"/>
  <c r="BF177" i="10"/>
  <c r="T177" i="10"/>
  <c r="R177" i="10"/>
  <c r="P177" i="10"/>
  <c r="BK177" i="10"/>
  <c r="J177" i="10"/>
  <c r="BE177" i="10"/>
  <c r="BI174" i="10"/>
  <c r="BH174" i="10"/>
  <c r="BG174" i="10"/>
  <c r="BF174" i="10"/>
  <c r="T174" i="10"/>
  <c r="R174" i="10"/>
  <c r="P174" i="10"/>
  <c r="BK174" i="10"/>
  <c r="J174" i="10"/>
  <c r="BE174" i="10"/>
  <c r="BI169" i="10"/>
  <c r="BH169" i="10"/>
  <c r="BG169" i="10"/>
  <c r="BF169" i="10"/>
  <c r="T169" i="10"/>
  <c r="R169" i="10"/>
  <c r="P169" i="10"/>
  <c r="BK169" i="10"/>
  <c r="J169" i="10"/>
  <c r="BE169" i="10"/>
  <c r="BI163" i="10"/>
  <c r="BH163" i="10"/>
  <c r="BG163" i="10"/>
  <c r="BF163" i="10"/>
  <c r="T163" i="10"/>
  <c r="R163" i="10"/>
  <c r="P163" i="10"/>
  <c r="BK163" i="10"/>
  <c r="J163" i="10"/>
  <c r="BE163" i="10"/>
  <c r="BI158" i="10"/>
  <c r="BH158" i="10"/>
  <c r="BG158" i="10"/>
  <c r="BF158" i="10"/>
  <c r="T158" i="10"/>
  <c r="R158" i="10"/>
  <c r="P158" i="10"/>
  <c r="BK158" i="10"/>
  <c r="J158" i="10"/>
  <c r="BE158" i="10"/>
  <c r="BI147" i="10"/>
  <c r="BH147" i="10"/>
  <c r="BG147" i="10"/>
  <c r="BF147" i="10"/>
  <c r="T147" i="10"/>
  <c r="R147" i="10"/>
  <c r="P147" i="10"/>
  <c r="BK147" i="10"/>
  <c r="J147" i="10"/>
  <c r="BE147" i="10"/>
  <c r="BI145" i="10"/>
  <c r="BH145" i="10"/>
  <c r="BG145" i="10"/>
  <c r="BF145" i="10"/>
  <c r="T145" i="10"/>
  <c r="R145" i="10"/>
  <c r="P145" i="10"/>
  <c r="BK145" i="10"/>
  <c r="J145" i="10"/>
  <c r="BE145" i="10"/>
  <c r="BI143" i="10"/>
  <c r="BH143" i="10"/>
  <c r="BG143" i="10"/>
  <c r="BF143" i="10"/>
  <c r="T143" i="10"/>
  <c r="R143" i="10"/>
  <c r="P143" i="10"/>
  <c r="BK143" i="10"/>
  <c r="J143" i="10"/>
  <c r="BE143" i="10"/>
  <c r="BI123" i="10"/>
  <c r="BH123" i="10"/>
  <c r="BG123" i="10"/>
  <c r="BF123" i="10"/>
  <c r="T123" i="10"/>
  <c r="R123" i="10"/>
  <c r="P123" i="10"/>
  <c r="BK123" i="10"/>
  <c r="J123" i="10"/>
  <c r="BE123" i="10"/>
  <c r="BI120" i="10"/>
  <c r="BH120" i="10"/>
  <c r="BG120" i="10"/>
  <c r="BF120" i="10"/>
  <c r="T120" i="10"/>
  <c r="R120" i="10"/>
  <c r="R109" i="10" s="1"/>
  <c r="P120" i="10"/>
  <c r="BK120" i="10"/>
  <c r="J120" i="10"/>
  <c r="BE120" i="10"/>
  <c r="BI110" i="10"/>
  <c r="BH110" i="10"/>
  <c r="BG110" i="10"/>
  <c r="BF110" i="10"/>
  <c r="T110" i="10"/>
  <c r="T109" i="10"/>
  <c r="R110" i="10"/>
  <c r="P110" i="10"/>
  <c r="P109" i="10" s="1"/>
  <c r="BK110" i="10"/>
  <c r="J110" i="10"/>
  <c r="BE110" i="10" s="1"/>
  <c r="BI108" i="10"/>
  <c r="BH108" i="10"/>
  <c r="BG108" i="10"/>
  <c r="BF108" i="10"/>
  <c r="T108" i="10"/>
  <c r="R108" i="10"/>
  <c r="P108" i="10"/>
  <c r="BK108" i="10"/>
  <c r="J108" i="10"/>
  <c r="BE108" i="10" s="1"/>
  <c r="BI106" i="10"/>
  <c r="BH106" i="10"/>
  <c r="BG106" i="10"/>
  <c r="BF106" i="10"/>
  <c r="T106" i="10"/>
  <c r="T105" i="10" s="1"/>
  <c r="R106" i="10"/>
  <c r="P106" i="10"/>
  <c r="P105" i="10"/>
  <c r="BK106" i="10"/>
  <c r="BK105" i="10" s="1"/>
  <c r="J106" i="10"/>
  <c r="BE106" i="10" s="1"/>
  <c r="BI102" i="10"/>
  <c r="BH102" i="10"/>
  <c r="BG102" i="10"/>
  <c r="BF102" i="10"/>
  <c r="T102" i="10"/>
  <c r="R102" i="10"/>
  <c r="P102" i="10"/>
  <c r="BK102" i="10"/>
  <c r="J102" i="10"/>
  <c r="BE102" i="10" s="1"/>
  <c r="BI101" i="10"/>
  <c r="BH101" i="10"/>
  <c r="BG101" i="10"/>
  <c r="BF101" i="10"/>
  <c r="T101" i="10"/>
  <c r="T100" i="10" s="1"/>
  <c r="T99" i="10" s="1"/>
  <c r="R101" i="10"/>
  <c r="P101" i="10"/>
  <c r="P100" i="10"/>
  <c r="P99" i="10" s="1"/>
  <c r="BK101" i="10"/>
  <c r="BK100" i="10" s="1"/>
  <c r="BK99" i="10" s="1"/>
  <c r="J99" i="10" s="1"/>
  <c r="J66" i="10" s="1"/>
  <c r="J100" i="10"/>
  <c r="J67" i="10" s="1"/>
  <c r="J101" i="10"/>
  <c r="BE101" i="10"/>
  <c r="BI97" i="10"/>
  <c r="BH97" i="10"/>
  <c r="BG97" i="10"/>
  <c r="BF97" i="10"/>
  <c r="T97" i="10"/>
  <c r="R97" i="10"/>
  <c r="R94" i="10" s="1"/>
  <c r="R93" i="10" s="1"/>
  <c r="P97" i="10"/>
  <c r="BK97" i="10"/>
  <c r="J97" i="10"/>
  <c r="BE97" i="10"/>
  <c r="BI95" i="10"/>
  <c r="F39" i="10"/>
  <c r="BD64" i="1" s="1"/>
  <c r="BH95" i="10"/>
  <c r="BG95" i="10"/>
  <c r="F37" i="10" s="1"/>
  <c r="BB64" i="1" s="1"/>
  <c r="BF95" i="10"/>
  <c r="T95" i="10"/>
  <c r="T94" i="10"/>
  <c r="T93" i="10" s="1"/>
  <c r="R95" i="10"/>
  <c r="P95" i="10"/>
  <c r="P94" i="10" s="1"/>
  <c r="P93" i="10" s="1"/>
  <c r="BK95" i="10"/>
  <c r="J95" i="10"/>
  <c r="BE95" i="10" s="1"/>
  <c r="J89" i="10"/>
  <c r="J88" i="10"/>
  <c r="F88" i="10"/>
  <c r="F86" i="10"/>
  <c r="E84" i="10"/>
  <c r="J59" i="10"/>
  <c r="J58" i="10"/>
  <c r="F58" i="10"/>
  <c r="F56" i="10"/>
  <c r="E54" i="10"/>
  <c r="J20" i="10"/>
  <c r="E20" i="10"/>
  <c r="F89" i="10" s="1"/>
  <c r="J19" i="10"/>
  <c r="J14" i="10"/>
  <c r="J86" i="10" s="1"/>
  <c r="E7" i="10"/>
  <c r="E50" i="10" s="1"/>
  <c r="J39" i="9"/>
  <c r="J38" i="9"/>
  <c r="AY63" i="1"/>
  <c r="J37" i="9"/>
  <c r="AX63" i="1"/>
  <c r="BI143" i="9"/>
  <c r="BH143" i="9"/>
  <c r="BG143" i="9"/>
  <c r="BF143" i="9"/>
  <c r="T143" i="9"/>
  <c r="R143" i="9"/>
  <c r="P143" i="9"/>
  <c r="BK143" i="9"/>
  <c r="J143" i="9"/>
  <c r="BE143" i="9"/>
  <c r="BI139" i="9"/>
  <c r="BH139" i="9"/>
  <c r="BG139" i="9"/>
  <c r="BF139" i="9"/>
  <c r="T139" i="9"/>
  <c r="R139" i="9"/>
  <c r="P139" i="9"/>
  <c r="BK139" i="9"/>
  <c r="J139" i="9"/>
  <c r="BE139" i="9"/>
  <c r="BI136" i="9"/>
  <c r="BH136" i="9"/>
  <c r="BG136" i="9"/>
  <c r="BF136" i="9"/>
  <c r="T136" i="9"/>
  <c r="R136" i="9"/>
  <c r="P136" i="9"/>
  <c r="BK136" i="9"/>
  <c r="J136" i="9"/>
  <c r="BE136" i="9"/>
  <c r="BI133" i="9"/>
  <c r="BH133" i="9"/>
  <c r="BG133" i="9"/>
  <c r="BF133" i="9"/>
  <c r="T133" i="9"/>
  <c r="R133" i="9"/>
  <c r="P133" i="9"/>
  <c r="BK133" i="9"/>
  <c r="J133" i="9"/>
  <c r="BE133" i="9"/>
  <c r="BI128" i="9"/>
  <c r="BH128" i="9"/>
  <c r="BG128" i="9"/>
  <c r="BF128" i="9"/>
  <c r="T128" i="9"/>
  <c r="R128" i="9"/>
  <c r="P128" i="9"/>
  <c r="BK128" i="9"/>
  <c r="J128" i="9"/>
  <c r="BE128" i="9"/>
  <c r="BI127" i="9"/>
  <c r="BH127" i="9"/>
  <c r="BG127" i="9"/>
  <c r="BF127" i="9"/>
  <c r="T127" i="9"/>
  <c r="R127" i="9"/>
  <c r="P127" i="9"/>
  <c r="BK127" i="9"/>
  <c r="J127" i="9"/>
  <c r="BE127" i="9"/>
  <c r="BI125" i="9"/>
  <c r="BH125" i="9"/>
  <c r="BG125" i="9"/>
  <c r="BF125" i="9"/>
  <c r="T125" i="9"/>
  <c r="R125" i="9"/>
  <c r="P125" i="9"/>
  <c r="BK125" i="9"/>
  <c r="J125" i="9"/>
  <c r="BE125" i="9"/>
  <c r="BI120" i="9"/>
  <c r="BH120" i="9"/>
  <c r="BG120" i="9"/>
  <c r="BF120" i="9"/>
  <c r="T120" i="9"/>
  <c r="R120" i="9"/>
  <c r="P120" i="9"/>
  <c r="BK120" i="9"/>
  <c r="J120" i="9"/>
  <c r="BE120" i="9"/>
  <c r="BI117" i="9"/>
  <c r="BH117" i="9"/>
  <c r="BG117" i="9"/>
  <c r="BF117" i="9"/>
  <c r="T117" i="9"/>
  <c r="R117" i="9"/>
  <c r="R113" i="9" s="1"/>
  <c r="P117" i="9"/>
  <c r="BK117" i="9"/>
  <c r="J117" i="9"/>
  <c r="BE117" i="9"/>
  <c r="BI114" i="9"/>
  <c r="BH114" i="9"/>
  <c r="BG114" i="9"/>
  <c r="BF114" i="9"/>
  <c r="T114" i="9"/>
  <c r="T113" i="9"/>
  <c r="R114" i="9"/>
  <c r="P114" i="9"/>
  <c r="P113" i="9" s="1"/>
  <c r="BK114" i="9"/>
  <c r="J114" i="9"/>
  <c r="BE114" i="9" s="1"/>
  <c r="BI111" i="9"/>
  <c r="BH111" i="9"/>
  <c r="BG111" i="9"/>
  <c r="BF111" i="9"/>
  <c r="T111" i="9"/>
  <c r="R111" i="9"/>
  <c r="P111" i="9"/>
  <c r="BK111" i="9"/>
  <c r="J111" i="9"/>
  <c r="BE111" i="9" s="1"/>
  <c r="BI109" i="9"/>
  <c r="BH109" i="9"/>
  <c r="BG109" i="9"/>
  <c r="BF109" i="9"/>
  <c r="T109" i="9"/>
  <c r="R109" i="9"/>
  <c r="P109" i="9"/>
  <c r="BK109" i="9"/>
  <c r="J109" i="9"/>
  <c r="BE109" i="9" s="1"/>
  <c r="BI108" i="9"/>
  <c r="BH108" i="9"/>
  <c r="BG108" i="9"/>
  <c r="BF108" i="9"/>
  <c r="T108" i="9"/>
  <c r="R108" i="9"/>
  <c r="P108" i="9"/>
  <c r="BK108" i="9"/>
  <c r="J108" i="9"/>
  <c r="BE108" i="9" s="1"/>
  <c r="BI107" i="9"/>
  <c r="BH107" i="9"/>
  <c r="BG107" i="9"/>
  <c r="BF107" i="9"/>
  <c r="T107" i="9"/>
  <c r="R107" i="9"/>
  <c r="P107" i="9"/>
  <c r="BK107" i="9"/>
  <c r="J107" i="9"/>
  <c r="BE107" i="9" s="1"/>
  <c r="BI106" i="9"/>
  <c r="BH106" i="9"/>
  <c r="BG106" i="9"/>
  <c r="BF106" i="9"/>
  <c r="T106" i="9"/>
  <c r="R106" i="9"/>
  <c r="P106" i="9"/>
  <c r="BK106" i="9"/>
  <c r="J106" i="9"/>
  <c r="BE106" i="9" s="1"/>
  <c r="BI103" i="9"/>
  <c r="BH103" i="9"/>
  <c r="BG103" i="9"/>
  <c r="BF103" i="9"/>
  <c r="T103" i="9"/>
  <c r="R103" i="9"/>
  <c r="P103" i="9"/>
  <c r="BK103" i="9"/>
  <c r="J103" i="9"/>
  <c r="BE103" i="9" s="1"/>
  <c r="BI101" i="9"/>
  <c r="BH101" i="9"/>
  <c r="BG101" i="9"/>
  <c r="BF101" i="9"/>
  <c r="T101" i="9"/>
  <c r="T100" i="9" s="1"/>
  <c r="T99" i="9" s="1"/>
  <c r="R101" i="9"/>
  <c r="P101" i="9"/>
  <c r="P100" i="9"/>
  <c r="BK101" i="9"/>
  <c r="J101" i="9"/>
  <c r="BE101" i="9" s="1"/>
  <c r="BI97" i="9"/>
  <c r="BH97" i="9"/>
  <c r="BG97" i="9"/>
  <c r="BF97" i="9"/>
  <c r="T97" i="9"/>
  <c r="R97" i="9"/>
  <c r="P97" i="9"/>
  <c r="BK97" i="9"/>
  <c r="J97" i="9"/>
  <c r="BE97" i="9" s="1"/>
  <c r="BI95" i="9"/>
  <c r="BH95" i="9"/>
  <c r="BG95" i="9"/>
  <c r="BF95" i="9"/>
  <c r="T95" i="9"/>
  <c r="R95" i="9"/>
  <c r="R92" i="9" s="1"/>
  <c r="R91" i="9" s="1"/>
  <c r="P95" i="9"/>
  <c r="BK95" i="9"/>
  <c r="J95" i="9"/>
  <c r="BE95" i="9" s="1"/>
  <c r="BI93" i="9"/>
  <c r="F39" i="9" s="1"/>
  <c r="BD63" i="1" s="1"/>
  <c r="BH93" i="9"/>
  <c r="BG93" i="9"/>
  <c r="F37" i="9"/>
  <c r="BB63" i="1" s="1"/>
  <c r="BF93" i="9"/>
  <c r="T93" i="9"/>
  <c r="T92" i="9" s="1"/>
  <c r="T91" i="9" s="1"/>
  <c r="R93" i="9"/>
  <c r="P93" i="9"/>
  <c r="P92" i="9" s="1"/>
  <c r="P91" i="9" s="1"/>
  <c r="BK93" i="9"/>
  <c r="J93" i="9"/>
  <c r="BE93" i="9" s="1"/>
  <c r="J87" i="9"/>
  <c r="J86" i="9"/>
  <c r="F86" i="9"/>
  <c r="F84" i="9"/>
  <c r="E82" i="9"/>
  <c r="J59" i="9"/>
  <c r="J58" i="9"/>
  <c r="F58" i="9"/>
  <c r="F56" i="9"/>
  <c r="E54" i="9"/>
  <c r="J20" i="9"/>
  <c r="E20" i="9"/>
  <c r="F87" i="9" s="1"/>
  <c r="J19" i="9"/>
  <c r="J14" i="9"/>
  <c r="J84" i="9" s="1"/>
  <c r="J56" i="9"/>
  <c r="E7" i="9"/>
  <c r="E50" i="9" s="1"/>
  <c r="E78" i="9"/>
  <c r="J39" i="8"/>
  <c r="J38" i="8"/>
  <c r="AY62" i="1" s="1"/>
  <c r="J37" i="8"/>
  <c r="AX62" i="1" s="1"/>
  <c r="BI115" i="8"/>
  <c r="BH115" i="8"/>
  <c r="BG115" i="8"/>
  <c r="BF115" i="8"/>
  <c r="T115" i="8"/>
  <c r="R115" i="8"/>
  <c r="P115" i="8"/>
  <c r="BK115" i="8"/>
  <c r="J115" i="8"/>
  <c r="BE115" i="8" s="1"/>
  <c r="BI110" i="8"/>
  <c r="BH110" i="8"/>
  <c r="BG110" i="8"/>
  <c r="BF110" i="8"/>
  <c r="T110" i="8"/>
  <c r="R110" i="8"/>
  <c r="P110" i="8"/>
  <c r="BK110" i="8"/>
  <c r="J110" i="8"/>
  <c r="BE110" i="8"/>
  <c r="BI106" i="8"/>
  <c r="BH106" i="8"/>
  <c r="BG106" i="8"/>
  <c r="BF106" i="8"/>
  <c r="T106" i="8"/>
  <c r="R106" i="8"/>
  <c r="P106" i="8"/>
  <c r="BK106" i="8"/>
  <c r="J106" i="8"/>
  <c r="BE106" i="8" s="1"/>
  <c r="BI102" i="8"/>
  <c r="BH102" i="8"/>
  <c r="BG102" i="8"/>
  <c r="BF102" i="8"/>
  <c r="T102" i="8"/>
  <c r="R102" i="8"/>
  <c r="P102" i="8"/>
  <c r="BK102" i="8"/>
  <c r="J102" i="8"/>
  <c r="BE102" i="8" s="1"/>
  <c r="BI97" i="8"/>
  <c r="BH97" i="8"/>
  <c r="BG97" i="8"/>
  <c r="BF97" i="8"/>
  <c r="T97" i="8"/>
  <c r="T96" i="8" s="1"/>
  <c r="R97" i="8"/>
  <c r="P97" i="8"/>
  <c r="P96" i="8"/>
  <c r="BK97" i="8"/>
  <c r="J97" i="8"/>
  <c r="BE97" i="8" s="1"/>
  <c r="BI94" i="8"/>
  <c r="BH94" i="8"/>
  <c r="BG94" i="8"/>
  <c r="BF94" i="8"/>
  <c r="T94" i="8"/>
  <c r="R94" i="8"/>
  <c r="P94" i="8"/>
  <c r="BK94" i="8"/>
  <c r="J94" i="8"/>
  <c r="BE94" i="8"/>
  <c r="BI92" i="8"/>
  <c r="BH92" i="8"/>
  <c r="BG92" i="8"/>
  <c r="BF92" i="8"/>
  <c r="T92" i="8"/>
  <c r="R92" i="8"/>
  <c r="P92" i="8"/>
  <c r="BK92" i="8"/>
  <c r="J92" i="8"/>
  <c r="BE92" i="8" s="1"/>
  <c r="BI91" i="8"/>
  <c r="F39" i="8" s="1"/>
  <c r="BD62" i="1" s="1"/>
  <c r="BH91" i="8"/>
  <c r="BG91" i="8"/>
  <c r="F37" i="8" s="1"/>
  <c r="BB62" i="1" s="1"/>
  <c r="BF91" i="8"/>
  <c r="F36" i="8" s="1"/>
  <c r="BA62" i="1" s="1"/>
  <c r="T91" i="8"/>
  <c r="R91" i="8"/>
  <c r="P91" i="8"/>
  <c r="P90" i="8" s="1"/>
  <c r="BK91" i="8"/>
  <c r="BK90" i="8" s="1"/>
  <c r="J91" i="8"/>
  <c r="BE91" i="8" s="1"/>
  <c r="J85" i="8"/>
  <c r="J84" i="8"/>
  <c r="F84" i="8"/>
  <c r="F82" i="8"/>
  <c r="E80" i="8"/>
  <c r="J59" i="8"/>
  <c r="J58" i="8"/>
  <c r="F58" i="8"/>
  <c r="F56" i="8"/>
  <c r="E54" i="8"/>
  <c r="J20" i="8"/>
  <c r="E20" i="8"/>
  <c r="F85" i="8" s="1"/>
  <c r="J19" i="8"/>
  <c r="J14" i="8"/>
  <c r="J82" i="8" s="1"/>
  <c r="E7" i="8"/>
  <c r="E76" i="8" s="1"/>
  <c r="J39" i="7"/>
  <c r="J38" i="7"/>
  <c r="AY61" i="1" s="1"/>
  <c r="J37" i="7"/>
  <c r="AX61" i="1" s="1"/>
  <c r="BI159" i="7"/>
  <c r="BH159" i="7"/>
  <c r="BG159" i="7"/>
  <c r="BF159" i="7"/>
  <c r="T159" i="7"/>
  <c r="R159" i="7"/>
  <c r="P159" i="7"/>
  <c r="BK159" i="7"/>
  <c r="J159" i="7"/>
  <c r="BE159" i="7"/>
  <c r="BI157" i="7"/>
  <c r="BH157" i="7"/>
  <c r="BG157" i="7"/>
  <c r="BF157" i="7"/>
  <c r="T157" i="7"/>
  <c r="R157" i="7"/>
  <c r="P157" i="7"/>
  <c r="BK157" i="7"/>
  <c r="J157" i="7"/>
  <c r="BE157" i="7" s="1"/>
  <c r="BI155" i="7"/>
  <c r="BH155" i="7"/>
  <c r="BG155" i="7"/>
  <c r="BF155" i="7"/>
  <c r="T155" i="7"/>
  <c r="T154" i="7" s="1"/>
  <c r="R155" i="7"/>
  <c r="R154" i="7" s="1"/>
  <c r="P155" i="7"/>
  <c r="P154" i="7"/>
  <c r="BK155" i="7"/>
  <c r="J155" i="7"/>
  <c r="BE155" i="7" s="1"/>
  <c r="BI153" i="7"/>
  <c r="BH153" i="7"/>
  <c r="BG153" i="7"/>
  <c r="BF153" i="7"/>
  <c r="T153" i="7"/>
  <c r="R153" i="7"/>
  <c r="P153" i="7"/>
  <c r="BK153" i="7"/>
  <c r="J153" i="7"/>
  <c r="BE153" i="7"/>
  <c r="BI151" i="7"/>
  <c r="BH151" i="7"/>
  <c r="BG151" i="7"/>
  <c r="BF151" i="7"/>
  <c r="T151" i="7"/>
  <c r="R151" i="7"/>
  <c r="P151" i="7"/>
  <c r="BK151" i="7"/>
  <c r="J151" i="7"/>
  <c r="BE151" i="7" s="1"/>
  <c r="BI150" i="7"/>
  <c r="BH150" i="7"/>
  <c r="BG150" i="7"/>
  <c r="BF150" i="7"/>
  <c r="T150" i="7"/>
  <c r="R150" i="7"/>
  <c r="P150" i="7"/>
  <c r="BK150" i="7"/>
  <c r="J150" i="7"/>
  <c r="BE150" i="7" s="1"/>
  <c r="BI149" i="7"/>
  <c r="BH149" i="7"/>
  <c r="BG149" i="7"/>
  <c r="BF149" i="7"/>
  <c r="T149" i="7"/>
  <c r="R149" i="7"/>
  <c r="P149" i="7"/>
  <c r="BK149" i="7"/>
  <c r="J149" i="7"/>
  <c r="BE149" i="7" s="1"/>
  <c r="BI146" i="7"/>
  <c r="BH146" i="7"/>
  <c r="BG146" i="7"/>
  <c r="BF146" i="7"/>
  <c r="T146" i="7"/>
  <c r="R146" i="7"/>
  <c r="P146" i="7"/>
  <c r="BK146" i="7"/>
  <c r="J146" i="7"/>
  <c r="BE146" i="7"/>
  <c r="BI143" i="7"/>
  <c r="BH143" i="7"/>
  <c r="BG143" i="7"/>
  <c r="BF143" i="7"/>
  <c r="T143" i="7"/>
  <c r="R143" i="7"/>
  <c r="P143" i="7"/>
  <c r="BK143" i="7"/>
  <c r="J143" i="7"/>
  <c r="BE143" i="7" s="1"/>
  <c r="BI141" i="7"/>
  <c r="BH141" i="7"/>
  <c r="BG141" i="7"/>
  <c r="BF141" i="7"/>
  <c r="T141" i="7"/>
  <c r="R141" i="7"/>
  <c r="P141" i="7"/>
  <c r="BK141" i="7"/>
  <c r="J141" i="7"/>
  <c r="BE141" i="7" s="1"/>
  <c r="BI140" i="7"/>
  <c r="BH140" i="7"/>
  <c r="BG140" i="7"/>
  <c r="BF140" i="7"/>
  <c r="T140" i="7"/>
  <c r="R140" i="7"/>
  <c r="P140" i="7"/>
  <c r="BK140" i="7"/>
  <c r="J140" i="7"/>
  <c r="BE140" i="7" s="1"/>
  <c r="BI138" i="7"/>
  <c r="BH138" i="7"/>
  <c r="BG138" i="7"/>
  <c r="BF138" i="7"/>
  <c r="T138" i="7"/>
  <c r="R138" i="7"/>
  <c r="P138" i="7"/>
  <c r="BK138" i="7"/>
  <c r="J138" i="7"/>
  <c r="BE138" i="7"/>
  <c r="BI136" i="7"/>
  <c r="BH136" i="7"/>
  <c r="BG136" i="7"/>
  <c r="BF136" i="7"/>
  <c r="T136" i="7"/>
  <c r="R136" i="7"/>
  <c r="P136" i="7"/>
  <c r="BK136" i="7"/>
  <c r="J136" i="7"/>
  <c r="BE136" i="7" s="1"/>
  <c r="BI134" i="7"/>
  <c r="BH134" i="7"/>
  <c r="BG134" i="7"/>
  <c r="BF134" i="7"/>
  <c r="T134" i="7"/>
  <c r="R134" i="7"/>
  <c r="P134" i="7"/>
  <c r="BK134" i="7"/>
  <c r="J134" i="7"/>
  <c r="BE134" i="7" s="1"/>
  <c r="BI133" i="7"/>
  <c r="BH133" i="7"/>
  <c r="BG133" i="7"/>
  <c r="BF133" i="7"/>
  <c r="T133" i="7"/>
  <c r="R133" i="7"/>
  <c r="P133" i="7"/>
  <c r="BK133" i="7"/>
  <c r="J133" i="7"/>
  <c r="BE133" i="7" s="1"/>
  <c r="BI131" i="7"/>
  <c r="BH131" i="7"/>
  <c r="BG131" i="7"/>
  <c r="BF131" i="7"/>
  <c r="T131" i="7"/>
  <c r="R131" i="7"/>
  <c r="P131" i="7"/>
  <c r="BK131" i="7"/>
  <c r="J131" i="7"/>
  <c r="BE131" i="7"/>
  <c r="BI130" i="7"/>
  <c r="BH130" i="7"/>
  <c r="BG130" i="7"/>
  <c r="BF130" i="7"/>
  <c r="T130" i="7"/>
  <c r="R130" i="7"/>
  <c r="P130" i="7"/>
  <c r="BK130" i="7"/>
  <c r="J130" i="7"/>
  <c r="BE130" i="7" s="1"/>
  <c r="BI129" i="7"/>
  <c r="BH129" i="7"/>
  <c r="BG129" i="7"/>
  <c r="BF129" i="7"/>
  <c r="T129" i="7"/>
  <c r="R129" i="7"/>
  <c r="P129" i="7"/>
  <c r="BK129" i="7"/>
  <c r="J129" i="7"/>
  <c r="BE129" i="7" s="1"/>
  <c r="BI127" i="7"/>
  <c r="BH127" i="7"/>
  <c r="BG127" i="7"/>
  <c r="BF127" i="7"/>
  <c r="T127" i="7"/>
  <c r="T124" i="7" s="1"/>
  <c r="R127" i="7"/>
  <c r="P127" i="7"/>
  <c r="BK127" i="7"/>
  <c r="J127" i="7"/>
  <c r="BE127" i="7" s="1"/>
  <c r="BI125" i="7"/>
  <c r="BH125" i="7"/>
  <c r="BG125" i="7"/>
  <c r="BF125" i="7"/>
  <c r="T125" i="7"/>
  <c r="R125" i="7"/>
  <c r="P125" i="7"/>
  <c r="P124" i="7" s="1"/>
  <c r="BK125" i="7"/>
  <c r="J125" i="7"/>
  <c r="BE125" i="7" s="1"/>
  <c r="BI123" i="7"/>
  <c r="BH123" i="7"/>
  <c r="BG123" i="7"/>
  <c r="BF123" i="7"/>
  <c r="T123" i="7"/>
  <c r="R123" i="7"/>
  <c r="P123" i="7"/>
  <c r="BK123" i="7"/>
  <c r="J123" i="7"/>
  <c r="BE123" i="7" s="1"/>
  <c r="BI122" i="7"/>
  <c r="BH122" i="7"/>
  <c r="BG122" i="7"/>
  <c r="BF122" i="7"/>
  <c r="T122" i="7"/>
  <c r="R122" i="7"/>
  <c r="P122" i="7"/>
  <c r="P121" i="7" s="1"/>
  <c r="BK122" i="7"/>
  <c r="BK121" i="7"/>
  <c r="J121" i="7" s="1"/>
  <c r="J68" i="7" s="1"/>
  <c r="J122" i="7"/>
  <c r="BE122" i="7" s="1"/>
  <c r="BI120" i="7"/>
  <c r="BH120" i="7"/>
  <c r="BG120" i="7"/>
  <c r="BF120" i="7"/>
  <c r="T120" i="7"/>
  <c r="R120" i="7"/>
  <c r="P120" i="7"/>
  <c r="BK120" i="7"/>
  <c r="J120" i="7"/>
  <c r="BE120" i="7" s="1"/>
  <c r="BI118" i="7"/>
  <c r="BH118" i="7"/>
  <c r="BG118" i="7"/>
  <c r="BF118" i="7"/>
  <c r="T118" i="7"/>
  <c r="R118" i="7"/>
  <c r="P118" i="7"/>
  <c r="BK118" i="7"/>
  <c r="J118" i="7"/>
  <c r="BE118" i="7"/>
  <c r="BI116" i="7"/>
  <c r="BH116" i="7"/>
  <c r="BG116" i="7"/>
  <c r="BF116" i="7"/>
  <c r="T116" i="7"/>
  <c r="R116" i="7"/>
  <c r="P116" i="7"/>
  <c r="BK116" i="7"/>
  <c r="J116" i="7"/>
  <c r="BE116" i="7" s="1"/>
  <c r="BI114" i="7"/>
  <c r="BH114" i="7"/>
  <c r="BG114" i="7"/>
  <c r="BF114" i="7"/>
  <c r="T114" i="7"/>
  <c r="R114" i="7"/>
  <c r="P114" i="7"/>
  <c r="BK114" i="7"/>
  <c r="J114" i="7"/>
  <c r="BE114" i="7" s="1"/>
  <c r="BI113" i="7"/>
  <c r="BH113" i="7"/>
  <c r="BG113" i="7"/>
  <c r="BF113" i="7"/>
  <c r="T113" i="7"/>
  <c r="R113" i="7"/>
  <c r="P113" i="7"/>
  <c r="BK113" i="7"/>
  <c r="J113" i="7"/>
  <c r="BE113" i="7" s="1"/>
  <c r="BI112" i="7"/>
  <c r="BH112" i="7"/>
  <c r="BG112" i="7"/>
  <c r="BF112" i="7"/>
  <c r="T112" i="7"/>
  <c r="R112" i="7"/>
  <c r="P112" i="7"/>
  <c r="BK112" i="7"/>
  <c r="J112" i="7"/>
  <c r="BE112" i="7"/>
  <c r="BI111" i="7"/>
  <c r="BH111" i="7"/>
  <c r="BG111" i="7"/>
  <c r="BF111" i="7"/>
  <c r="T111" i="7"/>
  <c r="R111" i="7"/>
  <c r="P111" i="7"/>
  <c r="BK111" i="7"/>
  <c r="J111" i="7"/>
  <c r="BE111" i="7" s="1"/>
  <c r="BI110" i="7"/>
  <c r="BH110" i="7"/>
  <c r="BG110" i="7"/>
  <c r="BF110" i="7"/>
  <c r="T110" i="7"/>
  <c r="R110" i="7"/>
  <c r="P110" i="7"/>
  <c r="BK110" i="7"/>
  <c r="J110" i="7"/>
  <c r="BE110" i="7"/>
  <c r="BI109" i="7"/>
  <c r="BH109" i="7"/>
  <c r="BG109" i="7"/>
  <c r="BF109" i="7"/>
  <c r="T109" i="7"/>
  <c r="T107" i="7" s="1"/>
  <c r="R109" i="7"/>
  <c r="P109" i="7"/>
  <c r="BK109" i="7"/>
  <c r="J109" i="7"/>
  <c r="BE109" i="7" s="1"/>
  <c r="BI108" i="7"/>
  <c r="BH108" i="7"/>
  <c r="BG108" i="7"/>
  <c r="BF108" i="7"/>
  <c r="T108" i="7"/>
  <c r="R108" i="7"/>
  <c r="P108" i="7"/>
  <c r="BK108" i="7"/>
  <c r="BK107" i="7" s="1"/>
  <c r="J108" i="7"/>
  <c r="BE108" i="7" s="1"/>
  <c r="BI105" i="7"/>
  <c r="BH105" i="7"/>
  <c r="BG105" i="7"/>
  <c r="BF105" i="7"/>
  <c r="T105" i="7"/>
  <c r="R105" i="7"/>
  <c r="P105" i="7"/>
  <c r="BK105" i="7"/>
  <c r="J105" i="7"/>
  <c r="BE105" i="7" s="1"/>
  <c r="BI103" i="7"/>
  <c r="BH103" i="7"/>
  <c r="BG103" i="7"/>
  <c r="BF103" i="7"/>
  <c r="T103" i="7"/>
  <c r="R103" i="7"/>
  <c r="P103" i="7"/>
  <c r="BK103" i="7"/>
  <c r="J103" i="7"/>
  <c r="BE103" i="7"/>
  <c r="BI101" i="7"/>
  <c r="BH101" i="7"/>
  <c r="BG101" i="7"/>
  <c r="BF101" i="7"/>
  <c r="T101" i="7"/>
  <c r="R101" i="7"/>
  <c r="P101" i="7"/>
  <c r="BK101" i="7"/>
  <c r="J101" i="7"/>
  <c r="BE101" i="7" s="1"/>
  <c r="BI100" i="7"/>
  <c r="BH100" i="7"/>
  <c r="BG100" i="7"/>
  <c r="BF100" i="7"/>
  <c r="T100" i="7"/>
  <c r="R100" i="7"/>
  <c r="P100" i="7"/>
  <c r="BK100" i="7"/>
  <c r="J100" i="7"/>
  <c r="BE100" i="7"/>
  <c r="BI98" i="7"/>
  <c r="BH98" i="7"/>
  <c r="BG98" i="7"/>
  <c r="BF98" i="7"/>
  <c r="T98" i="7"/>
  <c r="R98" i="7"/>
  <c r="P98" i="7"/>
  <c r="BK98" i="7"/>
  <c r="J98" i="7"/>
  <c r="BE98" i="7" s="1"/>
  <c r="BI97" i="7"/>
  <c r="BH97" i="7"/>
  <c r="BG97" i="7"/>
  <c r="BF97" i="7"/>
  <c r="T97" i="7"/>
  <c r="R97" i="7"/>
  <c r="P97" i="7"/>
  <c r="BK97" i="7"/>
  <c r="J97" i="7"/>
  <c r="BE97" i="7"/>
  <c r="BI96" i="7"/>
  <c r="BH96" i="7"/>
  <c r="BG96" i="7"/>
  <c r="BF96" i="7"/>
  <c r="T96" i="7"/>
  <c r="R96" i="7"/>
  <c r="P96" i="7"/>
  <c r="BK96" i="7"/>
  <c r="J96" i="7"/>
  <c r="BE96" i="7" s="1"/>
  <c r="BI95" i="7"/>
  <c r="BH95" i="7"/>
  <c r="BG95" i="7"/>
  <c r="BF95" i="7"/>
  <c r="T95" i="7"/>
  <c r="T94" i="7" s="1"/>
  <c r="T93" i="7" s="1"/>
  <c r="R95" i="7"/>
  <c r="P95" i="7"/>
  <c r="BK95" i="7"/>
  <c r="J95" i="7"/>
  <c r="BE95" i="7" s="1"/>
  <c r="J89" i="7"/>
  <c r="J88" i="7"/>
  <c r="F88" i="7"/>
  <c r="F86" i="7"/>
  <c r="E84" i="7"/>
  <c r="J59" i="7"/>
  <c r="J58" i="7"/>
  <c r="F58" i="7"/>
  <c r="F56" i="7"/>
  <c r="E54" i="7"/>
  <c r="J20" i="7"/>
  <c r="E20" i="7"/>
  <c r="F89" i="7" s="1"/>
  <c r="J19" i="7"/>
  <c r="J14" i="7"/>
  <c r="J86" i="7" s="1"/>
  <c r="E7" i="7"/>
  <c r="E50" i="7" s="1"/>
  <c r="E80" i="7"/>
  <c r="J39" i="6"/>
  <c r="J38" i="6"/>
  <c r="AY60" i="1"/>
  <c r="J37" i="6"/>
  <c r="AX60" i="1" s="1"/>
  <c r="BI133" i="6"/>
  <c r="BH133" i="6"/>
  <c r="BG133" i="6"/>
  <c r="BF133" i="6"/>
  <c r="T133" i="6"/>
  <c r="R133" i="6"/>
  <c r="P133" i="6"/>
  <c r="BK133" i="6"/>
  <c r="J133" i="6"/>
  <c r="BE133" i="6"/>
  <c r="BI130" i="6"/>
  <c r="BH130" i="6"/>
  <c r="BG130" i="6"/>
  <c r="BF130" i="6"/>
  <c r="T130" i="6"/>
  <c r="R130" i="6"/>
  <c r="P130" i="6"/>
  <c r="BK130" i="6"/>
  <c r="J130" i="6"/>
  <c r="BE130" i="6" s="1"/>
  <c r="BI125" i="6"/>
  <c r="BH125" i="6"/>
  <c r="BG125" i="6"/>
  <c r="BF125" i="6"/>
  <c r="T125" i="6"/>
  <c r="R125" i="6"/>
  <c r="P125" i="6"/>
  <c r="BK125" i="6"/>
  <c r="J125" i="6"/>
  <c r="BE125" i="6"/>
  <c r="BI124" i="6"/>
  <c r="BH124" i="6"/>
  <c r="BG124" i="6"/>
  <c r="BF124" i="6"/>
  <c r="T124" i="6"/>
  <c r="R124" i="6"/>
  <c r="P124" i="6"/>
  <c r="BK124" i="6"/>
  <c r="J124" i="6"/>
  <c r="BE124" i="6" s="1"/>
  <c r="BI119" i="6"/>
  <c r="BH119" i="6"/>
  <c r="BG119" i="6"/>
  <c r="BF119" i="6"/>
  <c r="T119" i="6"/>
  <c r="R119" i="6"/>
  <c r="P119" i="6"/>
  <c r="BK119" i="6"/>
  <c r="J119" i="6"/>
  <c r="BE119" i="6" s="1"/>
  <c r="BI113" i="6"/>
  <c r="BH113" i="6"/>
  <c r="BG113" i="6"/>
  <c r="BF113" i="6"/>
  <c r="T113" i="6"/>
  <c r="R113" i="6"/>
  <c r="P113" i="6"/>
  <c r="P112" i="6" s="1"/>
  <c r="P111" i="6" s="1"/>
  <c r="BK113" i="6"/>
  <c r="J113" i="6"/>
  <c r="BE113" i="6"/>
  <c r="BI109" i="6"/>
  <c r="BH109" i="6"/>
  <c r="BG109" i="6"/>
  <c r="BF109" i="6"/>
  <c r="T109" i="6"/>
  <c r="T108" i="6"/>
  <c r="T107" i="6" s="1"/>
  <c r="R109" i="6"/>
  <c r="R108" i="6" s="1"/>
  <c r="R107" i="6" s="1"/>
  <c r="P109" i="6"/>
  <c r="P108" i="6" s="1"/>
  <c r="P107" i="6" s="1"/>
  <c r="BK109" i="6"/>
  <c r="BK108" i="6" s="1"/>
  <c r="J109" i="6"/>
  <c r="BE109" i="6" s="1"/>
  <c r="BI105" i="6"/>
  <c r="BH105" i="6"/>
  <c r="BG105" i="6"/>
  <c r="BF105" i="6"/>
  <c r="T105" i="6"/>
  <c r="R105" i="6"/>
  <c r="P105" i="6"/>
  <c r="BK105" i="6"/>
  <c r="J105" i="6"/>
  <c r="BE105" i="6" s="1"/>
  <c r="BI103" i="6"/>
  <c r="BH103" i="6"/>
  <c r="BG103" i="6"/>
  <c r="BF103" i="6"/>
  <c r="T103" i="6"/>
  <c r="R103" i="6"/>
  <c r="P103" i="6"/>
  <c r="BK103" i="6"/>
  <c r="BK99" i="6" s="1"/>
  <c r="J99" i="6" s="1"/>
  <c r="J66" i="6" s="1"/>
  <c r="J103" i="6"/>
  <c r="BE103" i="6" s="1"/>
  <c r="BI100" i="6"/>
  <c r="BH100" i="6"/>
  <c r="BG100" i="6"/>
  <c r="BF100" i="6"/>
  <c r="T100" i="6"/>
  <c r="R100" i="6"/>
  <c r="P100" i="6"/>
  <c r="P99" i="6" s="1"/>
  <c r="BK100" i="6"/>
  <c r="J100" i="6"/>
  <c r="BE100" i="6" s="1"/>
  <c r="BI97" i="6"/>
  <c r="F39" i="6" s="1"/>
  <c r="BD60" i="1" s="1"/>
  <c r="BH97" i="6"/>
  <c r="BG97" i="6"/>
  <c r="BF97" i="6"/>
  <c r="T97" i="6"/>
  <c r="R97" i="6"/>
  <c r="P97" i="6"/>
  <c r="BK97" i="6"/>
  <c r="J97" i="6"/>
  <c r="BE97" i="6" s="1"/>
  <c r="F35" i="6" s="1"/>
  <c r="AZ60" i="1" s="1"/>
  <c r="BI95" i="6"/>
  <c r="BH95" i="6"/>
  <c r="BG95" i="6"/>
  <c r="F37" i="6" s="1"/>
  <c r="BB60" i="1" s="1"/>
  <c r="BF95" i="6"/>
  <c r="T95" i="6"/>
  <c r="R95" i="6"/>
  <c r="R94" i="6" s="1"/>
  <c r="P95" i="6"/>
  <c r="P94" i="6" s="1"/>
  <c r="P93" i="6" s="1"/>
  <c r="P92" i="6" s="1"/>
  <c r="AU60" i="1" s="1"/>
  <c r="BK95" i="6"/>
  <c r="J95" i="6"/>
  <c r="BE95" i="6"/>
  <c r="J89" i="6"/>
  <c r="J88" i="6"/>
  <c r="F88" i="6"/>
  <c r="F86" i="6"/>
  <c r="E84" i="6"/>
  <c r="J59" i="6"/>
  <c r="J58" i="6"/>
  <c r="F58" i="6"/>
  <c r="F56" i="6"/>
  <c r="E54" i="6"/>
  <c r="J20" i="6"/>
  <c r="E20" i="6"/>
  <c r="F89" i="6" s="1"/>
  <c r="J19" i="6"/>
  <c r="J14" i="6"/>
  <c r="J56" i="6" s="1"/>
  <c r="J86" i="6"/>
  <c r="E7" i="6"/>
  <c r="E50" i="6" s="1"/>
  <c r="E80" i="6"/>
  <c r="J39" i="5"/>
  <c r="J38" i="5"/>
  <c r="AY59" i="1"/>
  <c r="J37" i="5"/>
  <c r="AX59" i="1" s="1"/>
  <c r="BI141" i="5"/>
  <c r="BH141" i="5"/>
  <c r="BG141" i="5"/>
  <c r="BF141" i="5"/>
  <c r="T141" i="5"/>
  <c r="R141" i="5"/>
  <c r="P141" i="5"/>
  <c r="BK141" i="5"/>
  <c r="J141" i="5"/>
  <c r="BE141" i="5"/>
  <c r="BI138" i="5"/>
  <c r="BH138" i="5"/>
  <c r="BG138" i="5"/>
  <c r="BF138" i="5"/>
  <c r="T138" i="5"/>
  <c r="R138" i="5"/>
  <c r="P138" i="5"/>
  <c r="BK138" i="5"/>
  <c r="J138" i="5"/>
  <c r="BE138" i="5" s="1"/>
  <c r="BI135" i="5"/>
  <c r="BH135" i="5"/>
  <c r="BG135" i="5"/>
  <c r="BF135" i="5"/>
  <c r="T135" i="5"/>
  <c r="R135" i="5"/>
  <c r="P135" i="5"/>
  <c r="BK135" i="5"/>
  <c r="J135" i="5"/>
  <c r="BE135" i="5"/>
  <c r="BI130" i="5"/>
  <c r="BH130" i="5"/>
  <c r="BG130" i="5"/>
  <c r="BF130" i="5"/>
  <c r="T130" i="5"/>
  <c r="R130" i="5"/>
  <c r="P130" i="5"/>
  <c r="BK130" i="5"/>
  <c r="J130" i="5"/>
  <c r="BE130" i="5" s="1"/>
  <c r="BI123" i="5"/>
  <c r="BH123" i="5"/>
  <c r="BG123" i="5"/>
  <c r="BF123" i="5"/>
  <c r="T123" i="5"/>
  <c r="R123" i="5"/>
  <c r="P123" i="5"/>
  <c r="BK123" i="5"/>
  <c r="J123" i="5"/>
  <c r="BE123" i="5" s="1"/>
  <c r="BI118" i="5"/>
  <c r="BH118" i="5"/>
  <c r="BG118" i="5"/>
  <c r="BF118" i="5"/>
  <c r="T118" i="5"/>
  <c r="R118" i="5"/>
  <c r="P118" i="5"/>
  <c r="BK118" i="5"/>
  <c r="J118" i="5"/>
  <c r="BE118" i="5" s="1"/>
  <c r="BI115" i="5"/>
  <c r="BH115" i="5"/>
  <c r="BG115" i="5"/>
  <c r="BF115" i="5"/>
  <c r="T115" i="5"/>
  <c r="R115" i="5"/>
  <c r="P115" i="5"/>
  <c r="BK115" i="5"/>
  <c r="J115" i="5"/>
  <c r="BE115" i="5"/>
  <c r="BI112" i="5"/>
  <c r="BH112" i="5"/>
  <c r="BG112" i="5"/>
  <c r="BF112" i="5"/>
  <c r="T112" i="5"/>
  <c r="R112" i="5"/>
  <c r="P112" i="5"/>
  <c r="BK112" i="5"/>
  <c r="J112" i="5"/>
  <c r="BE112" i="5" s="1"/>
  <c r="BI104" i="5"/>
  <c r="BH104" i="5"/>
  <c r="BG104" i="5"/>
  <c r="BF104" i="5"/>
  <c r="T104" i="5"/>
  <c r="R104" i="5"/>
  <c r="P104" i="5"/>
  <c r="BK104" i="5"/>
  <c r="J104" i="5"/>
  <c r="BE104" i="5"/>
  <c r="BI101" i="5"/>
  <c r="BH101" i="5"/>
  <c r="BG101" i="5"/>
  <c r="BF101" i="5"/>
  <c r="T101" i="5"/>
  <c r="R101" i="5"/>
  <c r="P101" i="5"/>
  <c r="BK101" i="5"/>
  <c r="J101" i="5"/>
  <c r="BE101" i="5" s="1"/>
  <c r="BI96" i="5"/>
  <c r="BH96" i="5"/>
  <c r="BG96" i="5"/>
  <c r="F37" i="5" s="1"/>
  <c r="BB59" i="1" s="1"/>
  <c r="BF96" i="5"/>
  <c r="T96" i="5"/>
  <c r="R96" i="5"/>
  <c r="P96" i="5"/>
  <c r="P95" i="5" s="1"/>
  <c r="P94" i="5" s="1"/>
  <c r="BK96" i="5"/>
  <c r="J96" i="5"/>
  <c r="BE96" i="5" s="1"/>
  <c r="BI92" i="5"/>
  <c r="BH92" i="5"/>
  <c r="BG92" i="5"/>
  <c r="BF92" i="5"/>
  <c r="T92" i="5"/>
  <c r="T91" i="5" s="1"/>
  <c r="T90" i="5" s="1"/>
  <c r="R92" i="5"/>
  <c r="R91" i="5"/>
  <c r="R90" i="5"/>
  <c r="P92" i="5"/>
  <c r="P91" i="5"/>
  <c r="P90" i="5" s="1"/>
  <c r="BK92" i="5"/>
  <c r="BK91" i="5"/>
  <c r="J91" i="5" s="1"/>
  <c r="J65" i="5" s="1"/>
  <c r="J92" i="5"/>
  <c r="BE92" i="5" s="1"/>
  <c r="J86" i="5"/>
  <c r="J85" i="5"/>
  <c r="F85" i="5"/>
  <c r="F83" i="5"/>
  <c r="E81" i="5"/>
  <c r="J59" i="5"/>
  <c r="J58" i="5"/>
  <c r="F58" i="5"/>
  <c r="F56" i="5"/>
  <c r="E54" i="5"/>
  <c r="J20" i="5"/>
  <c r="E20" i="5"/>
  <c r="F86" i="5" s="1"/>
  <c r="J19" i="5"/>
  <c r="J14" i="5"/>
  <c r="J83" i="5" s="1"/>
  <c r="J56" i="5"/>
  <c r="E7" i="5"/>
  <c r="E77" i="5" s="1"/>
  <c r="J39" i="4"/>
  <c r="J38" i="4"/>
  <c r="AY58" i="1" s="1"/>
  <c r="J37" i="4"/>
  <c r="AX58" i="1" s="1"/>
  <c r="BI135" i="4"/>
  <c r="BH135" i="4"/>
  <c r="BG135" i="4"/>
  <c r="BF135" i="4"/>
  <c r="T135" i="4"/>
  <c r="T134" i="4" s="1"/>
  <c r="R135" i="4"/>
  <c r="R134" i="4"/>
  <c r="P135" i="4"/>
  <c r="P134" i="4" s="1"/>
  <c r="BK135" i="4"/>
  <c r="BK134" i="4"/>
  <c r="J134" i="4"/>
  <c r="J69" i="4" s="1"/>
  <c r="J135" i="4"/>
  <c r="BE135" i="4" s="1"/>
  <c r="BI132" i="4"/>
  <c r="BH132" i="4"/>
  <c r="BG132" i="4"/>
  <c r="BF132" i="4"/>
  <c r="T132" i="4"/>
  <c r="R132" i="4"/>
  <c r="P132" i="4"/>
  <c r="BK132" i="4"/>
  <c r="J132" i="4"/>
  <c r="BE132" i="4" s="1"/>
  <c r="BI130" i="4"/>
  <c r="BH130" i="4"/>
  <c r="BG130" i="4"/>
  <c r="BF130" i="4"/>
  <c r="T130" i="4"/>
  <c r="R130" i="4"/>
  <c r="P130" i="4"/>
  <c r="BK130" i="4"/>
  <c r="J130" i="4"/>
  <c r="BE130" i="4" s="1"/>
  <c r="BI127" i="4"/>
  <c r="BH127" i="4"/>
  <c r="BG127" i="4"/>
  <c r="BF127" i="4"/>
  <c r="T127" i="4"/>
  <c r="R127" i="4"/>
  <c r="P127" i="4"/>
  <c r="P123" i="4" s="1"/>
  <c r="BK127" i="4"/>
  <c r="J127" i="4"/>
  <c r="BE127" i="4" s="1"/>
  <c r="BI124" i="4"/>
  <c r="BH124" i="4"/>
  <c r="BG124" i="4"/>
  <c r="BF124" i="4"/>
  <c r="T124" i="4"/>
  <c r="R124" i="4"/>
  <c r="R123" i="4" s="1"/>
  <c r="P124" i="4"/>
  <c r="BK124" i="4"/>
  <c r="BK123" i="4" s="1"/>
  <c r="J123" i="4" s="1"/>
  <c r="J68" i="4" s="1"/>
  <c r="J124" i="4"/>
  <c r="BE124" i="4" s="1"/>
  <c r="BI121" i="4"/>
  <c r="BH121" i="4"/>
  <c r="BG121" i="4"/>
  <c r="BF121" i="4"/>
  <c r="T121" i="4"/>
  <c r="R121" i="4"/>
  <c r="P121" i="4"/>
  <c r="BK121" i="4"/>
  <c r="J121" i="4"/>
  <c r="BE121" i="4"/>
  <c r="BI119" i="4"/>
  <c r="BH119" i="4"/>
  <c r="BG119" i="4"/>
  <c r="BF119" i="4"/>
  <c r="T119" i="4"/>
  <c r="T114" i="4" s="1"/>
  <c r="R119" i="4"/>
  <c r="P119" i="4"/>
  <c r="BK119" i="4"/>
  <c r="J119" i="4"/>
  <c r="BE119" i="4" s="1"/>
  <c r="BI115" i="4"/>
  <c r="BH115" i="4"/>
  <c r="BG115" i="4"/>
  <c r="BF115" i="4"/>
  <c r="T115" i="4"/>
  <c r="R115" i="4"/>
  <c r="R114" i="4" s="1"/>
  <c r="P115" i="4"/>
  <c r="BK115" i="4"/>
  <c r="J115" i="4"/>
  <c r="BE115" i="4" s="1"/>
  <c r="BI110" i="4"/>
  <c r="BH110" i="4"/>
  <c r="BG110" i="4"/>
  <c r="BF110" i="4"/>
  <c r="T110" i="4"/>
  <c r="T109" i="4"/>
  <c r="R110" i="4"/>
  <c r="R109" i="4" s="1"/>
  <c r="P110" i="4"/>
  <c r="P109" i="4"/>
  <c r="BK110" i="4"/>
  <c r="BK109" i="4" s="1"/>
  <c r="J109" i="4" s="1"/>
  <c r="J66" i="4" s="1"/>
  <c r="J110" i="4"/>
  <c r="BE110" i="4" s="1"/>
  <c r="BI104" i="4"/>
  <c r="BH104" i="4"/>
  <c r="BG104" i="4"/>
  <c r="BF104" i="4"/>
  <c r="T104" i="4"/>
  <c r="R104" i="4"/>
  <c r="R93" i="4" s="1"/>
  <c r="P104" i="4"/>
  <c r="BK104" i="4"/>
  <c r="J104" i="4"/>
  <c r="BE104" i="4"/>
  <c r="BI101" i="4"/>
  <c r="BH101" i="4"/>
  <c r="BG101" i="4"/>
  <c r="BF101" i="4"/>
  <c r="T101" i="4"/>
  <c r="R101" i="4"/>
  <c r="P101" i="4"/>
  <c r="BK101" i="4"/>
  <c r="J101" i="4"/>
  <c r="BE101" i="4" s="1"/>
  <c r="BI99" i="4"/>
  <c r="BH99" i="4"/>
  <c r="BG99" i="4"/>
  <c r="BF99" i="4"/>
  <c r="T99" i="4"/>
  <c r="R99" i="4"/>
  <c r="P99" i="4"/>
  <c r="BK99" i="4"/>
  <c r="BK93" i="4" s="1"/>
  <c r="J93" i="4" s="1"/>
  <c r="J65" i="4" s="1"/>
  <c r="J99" i="4"/>
  <c r="BE99" i="4"/>
  <c r="BI94" i="4"/>
  <c r="BH94" i="4"/>
  <c r="BG94" i="4"/>
  <c r="BF94" i="4"/>
  <c r="T94" i="4"/>
  <c r="R94" i="4"/>
  <c r="P94" i="4"/>
  <c r="P93" i="4"/>
  <c r="BK94" i="4"/>
  <c r="J94" i="4"/>
  <c r="BE94" i="4" s="1"/>
  <c r="J88" i="4"/>
  <c r="J87" i="4"/>
  <c r="F87" i="4"/>
  <c r="F85" i="4"/>
  <c r="E83" i="4"/>
  <c r="J59" i="4"/>
  <c r="J58" i="4"/>
  <c r="F58" i="4"/>
  <c r="F56" i="4"/>
  <c r="E54" i="4"/>
  <c r="J20" i="4"/>
  <c r="E20" i="4"/>
  <c r="F88" i="4" s="1"/>
  <c r="J19" i="4"/>
  <c r="J14" i="4"/>
  <c r="J85" i="4" s="1"/>
  <c r="J56" i="4"/>
  <c r="E7" i="4"/>
  <c r="E79" i="4" s="1"/>
  <c r="J39" i="3"/>
  <c r="J38" i="3"/>
  <c r="AY57" i="1" s="1"/>
  <c r="J37" i="3"/>
  <c r="AX57" i="1"/>
  <c r="BI222" i="3"/>
  <c r="BH222" i="3"/>
  <c r="BG222" i="3"/>
  <c r="BF222" i="3"/>
  <c r="T222" i="3"/>
  <c r="R222" i="3"/>
  <c r="P222" i="3"/>
  <c r="BK222" i="3"/>
  <c r="J222" i="3"/>
  <c r="BE222" i="3" s="1"/>
  <c r="BI219" i="3"/>
  <c r="BH219" i="3"/>
  <c r="BG219" i="3"/>
  <c r="BF219" i="3"/>
  <c r="T219" i="3"/>
  <c r="R219" i="3"/>
  <c r="P219" i="3"/>
  <c r="BK219" i="3"/>
  <c r="J219" i="3"/>
  <c r="BE219" i="3"/>
  <c r="BI218" i="3"/>
  <c r="BH218" i="3"/>
  <c r="BG218" i="3"/>
  <c r="BF218" i="3"/>
  <c r="T218" i="3"/>
  <c r="R218" i="3"/>
  <c r="P218" i="3"/>
  <c r="BK218" i="3"/>
  <c r="J218" i="3"/>
  <c r="BE218" i="3" s="1"/>
  <c r="BI217" i="3"/>
  <c r="BH217" i="3"/>
  <c r="BG217" i="3"/>
  <c r="BF217" i="3"/>
  <c r="T217" i="3"/>
  <c r="R217" i="3"/>
  <c r="P217" i="3"/>
  <c r="BK217" i="3"/>
  <c r="J217" i="3"/>
  <c r="BE217" i="3" s="1"/>
  <c r="BI216" i="3"/>
  <c r="BH216" i="3"/>
  <c r="BG216" i="3"/>
  <c r="BF216" i="3"/>
  <c r="T216" i="3"/>
  <c r="R216" i="3"/>
  <c r="P216" i="3"/>
  <c r="BK216" i="3"/>
  <c r="J216" i="3"/>
  <c r="BE216" i="3" s="1"/>
  <c r="BI215" i="3"/>
  <c r="BH215" i="3"/>
  <c r="BG215" i="3"/>
  <c r="BF215" i="3"/>
  <c r="T215" i="3"/>
  <c r="R215" i="3"/>
  <c r="P215" i="3"/>
  <c r="BK215" i="3"/>
  <c r="J215" i="3"/>
  <c r="BE215" i="3"/>
  <c r="BI213" i="3"/>
  <c r="BH213" i="3"/>
  <c r="BG213" i="3"/>
  <c r="BF213" i="3"/>
  <c r="T213" i="3"/>
  <c r="R213" i="3"/>
  <c r="P213" i="3"/>
  <c r="BK213" i="3"/>
  <c r="J213" i="3"/>
  <c r="BE213" i="3" s="1"/>
  <c r="BI212" i="3"/>
  <c r="BH212" i="3"/>
  <c r="BG212" i="3"/>
  <c r="BF212" i="3"/>
  <c r="T212" i="3"/>
  <c r="R212" i="3"/>
  <c r="P212" i="3"/>
  <c r="P211" i="3" s="1"/>
  <c r="P210" i="3" s="1"/>
  <c r="BK212" i="3"/>
  <c r="J212" i="3"/>
  <c r="BE212" i="3" s="1"/>
  <c r="BI208" i="3"/>
  <c r="BH208" i="3"/>
  <c r="BG208" i="3"/>
  <c r="BF208" i="3"/>
  <c r="T208" i="3"/>
  <c r="T207" i="3" s="1"/>
  <c r="R208" i="3"/>
  <c r="R207" i="3" s="1"/>
  <c r="P208" i="3"/>
  <c r="P207" i="3" s="1"/>
  <c r="BK208" i="3"/>
  <c r="BK207" i="3"/>
  <c r="J207" i="3" s="1"/>
  <c r="J68" i="3" s="1"/>
  <c r="J208" i="3"/>
  <c r="BE208" i="3" s="1"/>
  <c r="BI206" i="3"/>
  <c r="BH206" i="3"/>
  <c r="BG206" i="3"/>
  <c r="BF206" i="3"/>
  <c r="T206" i="3"/>
  <c r="R206" i="3"/>
  <c r="P206" i="3"/>
  <c r="BK206" i="3"/>
  <c r="J206" i="3"/>
  <c r="BE206" i="3" s="1"/>
  <c r="BI205" i="3"/>
  <c r="BH205" i="3"/>
  <c r="BG205" i="3"/>
  <c r="BF205" i="3"/>
  <c r="T205" i="3"/>
  <c r="R205" i="3"/>
  <c r="P205" i="3"/>
  <c r="BK205" i="3"/>
  <c r="J205" i="3"/>
  <c r="BE205" i="3"/>
  <c r="BI204" i="3"/>
  <c r="BH204" i="3"/>
  <c r="BG204" i="3"/>
  <c r="BF204" i="3"/>
  <c r="T204" i="3"/>
  <c r="R204" i="3"/>
  <c r="P204" i="3"/>
  <c r="BK204" i="3"/>
  <c r="J204" i="3"/>
  <c r="BE204" i="3" s="1"/>
  <c r="BI202" i="3"/>
  <c r="BH202" i="3"/>
  <c r="BG202" i="3"/>
  <c r="BF202" i="3"/>
  <c r="T202" i="3"/>
  <c r="R202" i="3"/>
  <c r="P202" i="3"/>
  <c r="BK202" i="3"/>
  <c r="J202" i="3"/>
  <c r="BE202" i="3"/>
  <c r="BI200" i="3"/>
  <c r="BH200" i="3"/>
  <c r="BG200" i="3"/>
  <c r="BF200" i="3"/>
  <c r="T200" i="3"/>
  <c r="R200" i="3"/>
  <c r="P200" i="3"/>
  <c r="BK200" i="3"/>
  <c r="J200" i="3"/>
  <c r="BE200" i="3" s="1"/>
  <c r="BI198" i="3"/>
  <c r="BH198" i="3"/>
  <c r="BG198" i="3"/>
  <c r="BF198" i="3"/>
  <c r="T198" i="3"/>
  <c r="R198" i="3"/>
  <c r="P198" i="3"/>
  <c r="BK198" i="3"/>
  <c r="J198" i="3"/>
  <c r="BE198" i="3"/>
  <c r="BI196" i="3"/>
  <c r="BH196" i="3"/>
  <c r="BG196" i="3"/>
  <c r="BF196" i="3"/>
  <c r="T196" i="3"/>
  <c r="R196" i="3"/>
  <c r="P196" i="3"/>
  <c r="BK196" i="3"/>
  <c r="J196" i="3"/>
  <c r="BE196" i="3" s="1"/>
  <c r="BI194" i="3"/>
  <c r="BH194" i="3"/>
  <c r="BG194" i="3"/>
  <c r="BF194" i="3"/>
  <c r="T194" i="3"/>
  <c r="R194" i="3"/>
  <c r="P194" i="3"/>
  <c r="BK194" i="3"/>
  <c r="J194" i="3"/>
  <c r="BE194" i="3" s="1"/>
  <c r="BI192" i="3"/>
  <c r="BH192" i="3"/>
  <c r="BG192" i="3"/>
  <c r="BF192" i="3"/>
  <c r="T192" i="3"/>
  <c r="R192" i="3"/>
  <c r="P192" i="3"/>
  <c r="BK192" i="3"/>
  <c r="J192" i="3"/>
  <c r="BE192" i="3" s="1"/>
  <c r="BI191" i="3"/>
  <c r="BH191" i="3"/>
  <c r="BG191" i="3"/>
  <c r="BF191" i="3"/>
  <c r="T191" i="3"/>
  <c r="R191" i="3"/>
  <c r="P191" i="3"/>
  <c r="BK191" i="3"/>
  <c r="J191" i="3"/>
  <c r="BE191" i="3"/>
  <c r="BI189" i="3"/>
  <c r="BH189" i="3"/>
  <c r="BG189" i="3"/>
  <c r="BF189" i="3"/>
  <c r="T189" i="3"/>
  <c r="R189" i="3"/>
  <c r="P189" i="3"/>
  <c r="BK189" i="3"/>
  <c r="J189" i="3"/>
  <c r="BE189" i="3" s="1"/>
  <c r="BI188" i="3"/>
  <c r="BH188" i="3"/>
  <c r="BG188" i="3"/>
  <c r="BF188" i="3"/>
  <c r="T188" i="3"/>
  <c r="R188" i="3"/>
  <c r="P188" i="3"/>
  <c r="BK188" i="3"/>
  <c r="J188" i="3"/>
  <c r="BE188" i="3"/>
  <c r="BI187" i="3"/>
  <c r="BH187" i="3"/>
  <c r="BG187" i="3"/>
  <c r="BF187" i="3"/>
  <c r="T187" i="3"/>
  <c r="R187" i="3"/>
  <c r="P187" i="3"/>
  <c r="BK187" i="3"/>
  <c r="J187" i="3"/>
  <c r="BE187" i="3" s="1"/>
  <c r="BI186" i="3"/>
  <c r="BH186" i="3"/>
  <c r="BG186" i="3"/>
  <c r="BF186" i="3"/>
  <c r="T186" i="3"/>
  <c r="R186" i="3"/>
  <c r="P186" i="3"/>
  <c r="BK186" i="3"/>
  <c r="J186" i="3"/>
  <c r="BE186" i="3"/>
  <c r="BI185" i="3"/>
  <c r="BH185" i="3"/>
  <c r="BG185" i="3"/>
  <c r="BF185" i="3"/>
  <c r="T185" i="3"/>
  <c r="R185" i="3"/>
  <c r="P185" i="3"/>
  <c r="BK185" i="3"/>
  <c r="J185" i="3"/>
  <c r="BE185" i="3"/>
  <c r="BI183" i="3"/>
  <c r="BH183" i="3"/>
  <c r="BG183" i="3"/>
  <c r="BF183" i="3"/>
  <c r="T183" i="3"/>
  <c r="R183" i="3"/>
  <c r="P183" i="3"/>
  <c r="BK183" i="3"/>
  <c r="J183" i="3"/>
  <c r="BE183" i="3"/>
  <c r="BI181" i="3"/>
  <c r="BH181" i="3"/>
  <c r="BG181" i="3"/>
  <c r="BF181" i="3"/>
  <c r="T181" i="3"/>
  <c r="R181" i="3"/>
  <c r="P181" i="3"/>
  <c r="BK181" i="3"/>
  <c r="J181" i="3"/>
  <c r="BE181" i="3" s="1"/>
  <c r="BI179" i="3"/>
  <c r="BH179" i="3"/>
  <c r="BG179" i="3"/>
  <c r="BF179" i="3"/>
  <c r="T179" i="3"/>
  <c r="R179" i="3"/>
  <c r="P179" i="3"/>
  <c r="BK179" i="3"/>
  <c r="J179" i="3"/>
  <c r="BE179" i="3" s="1"/>
  <c r="BI178" i="3"/>
  <c r="BH178" i="3"/>
  <c r="BG178" i="3"/>
  <c r="BF178" i="3"/>
  <c r="T178" i="3"/>
  <c r="R178" i="3"/>
  <c r="P178" i="3"/>
  <c r="BK178" i="3"/>
  <c r="J178" i="3"/>
  <c r="BE178" i="3"/>
  <c r="BI176" i="3"/>
  <c r="BH176" i="3"/>
  <c r="BG176" i="3"/>
  <c r="BF176" i="3"/>
  <c r="T176" i="3"/>
  <c r="R176" i="3"/>
  <c r="P176" i="3"/>
  <c r="BK176" i="3"/>
  <c r="J176" i="3"/>
  <c r="BE176" i="3" s="1"/>
  <c r="BI174" i="3"/>
  <c r="BH174" i="3"/>
  <c r="BG174" i="3"/>
  <c r="BF174" i="3"/>
  <c r="T174" i="3"/>
  <c r="R174" i="3"/>
  <c r="P174" i="3"/>
  <c r="P171" i="3" s="1"/>
  <c r="BK174" i="3"/>
  <c r="J174" i="3"/>
  <c r="BE174" i="3" s="1"/>
  <c r="BI172" i="3"/>
  <c r="BH172" i="3"/>
  <c r="BG172" i="3"/>
  <c r="BF172" i="3"/>
  <c r="T172" i="3"/>
  <c r="R172" i="3"/>
  <c r="P172" i="3"/>
  <c r="BK172" i="3"/>
  <c r="J172" i="3"/>
  <c r="BE172" i="3" s="1"/>
  <c r="BI168" i="3"/>
  <c r="BH168" i="3"/>
  <c r="BG168" i="3"/>
  <c r="BF168" i="3"/>
  <c r="T168" i="3"/>
  <c r="R168" i="3"/>
  <c r="P168" i="3"/>
  <c r="P158" i="3" s="1"/>
  <c r="BK168" i="3"/>
  <c r="J168" i="3"/>
  <c r="BE168" i="3"/>
  <c r="BI164" i="3"/>
  <c r="BH164" i="3"/>
  <c r="BG164" i="3"/>
  <c r="BF164" i="3"/>
  <c r="T164" i="3"/>
  <c r="T158" i="3" s="1"/>
  <c r="R164" i="3"/>
  <c r="P164" i="3"/>
  <c r="BK164" i="3"/>
  <c r="J164" i="3"/>
  <c r="BE164" i="3" s="1"/>
  <c r="BI159" i="3"/>
  <c r="BH159" i="3"/>
  <c r="BG159" i="3"/>
  <c r="BF159" i="3"/>
  <c r="T159" i="3"/>
  <c r="R159" i="3"/>
  <c r="R158" i="3"/>
  <c r="P159" i="3"/>
  <c r="BK159" i="3"/>
  <c r="J159" i="3"/>
  <c r="BE159" i="3" s="1"/>
  <c r="BI156" i="3"/>
  <c r="BH156" i="3"/>
  <c r="BG156" i="3"/>
  <c r="BF156" i="3"/>
  <c r="T156" i="3"/>
  <c r="R156" i="3"/>
  <c r="P156" i="3"/>
  <c r="BK156" i="3"/>
  <c r="J156" i="3"/>
  <c r="BE156" i="3" s="1"/>
  <c r="BI153" i="3"/>
  <c r="BH153" i="3"/>
  <c r="BG153" i="3"/>
  <c r="BF153" i="3"/>
  <c r="T153" i="3"/>
  <c r="R153" i="3"/>
  <c r="P153" i="3"/>
  <c r="BK153" i="3"/>
  <c r="J153" i="3"/>
  <c r="BE153" i="3" s="1"/>
  <c r="BI141" i="3"/>
  <c r="BH141" i="3"/>
  <c r="BG141" i="3"/>
  <c r="BF141" i="3"/>
  <c r="T141" i="3"/>
  <c r="R141" i="3"/>
  <c r="P141" i="3"/>
  <c r="BK141" i="3"/>
  <c r="J141" i="3"/>
  <c r="BE141" i="3"/>
  <c r="BI138" i="3"/>
  <c r="BH138" i="3"/>
  <c r="BG138" i="3"/>
  <c r="BF138" i="3"/>
  <c r="T138" i="3"/>
  <c r="R138" i="3"/>
  <c r="P138" i="3"/>
  <c r="BK138" i="3"/>
  <c r="J138" i="3"/>
  <c r="BE138" i="3" s="1"/>
  <c r="BI135" i="3"/>
  <c r="BH135" i="3"/>
  <c r="BG135" i="3"/>
  <c r="BF135" i="3"/>
  <c r="T135" i="3"/>
  <c r="R135" i="3"/>
  <c r="P135" i="3"/>
  <c r="BK135" i="3"/>
  <c r="J135" i="3"/>
  <c r="BE135" i="3"/>
  <c r="BI130" i="3"/>
  <c r="BH130" i="3"/>
  <c r="BG130" i="3"/>
  <c r="BF130" i="3"/>
  <c r="T130" i="3"/>
  <c r="R130" i="3"/>
  <c r="P130" i="3"/>
  <c r="BK130" i="3"/>
  <c r="J130" i="3"/>
  <c r="BE130" i="3" s="1"/>
  <c r="BI124" i="3"/>
  <c r="BH124" i="3"/>
  <c r="BG124" i="3"/>
  <c r="BF124" i="3"/>
  <c r="T124" i="3"/>
  <c r="R124" i="3"/>
  <c r="P124" i="3"/>
  <c r="BK124" i="3"/>
  <c r="J124" i="3"/>
  <c r="BE124" i="3"/>
  <c r="BI119" i="3"/>
  <c r="BH119" i="3"/>
  <c r="BG119" i="3"/>
  <c r="BF119" i="3"/>
  <c r="T119" i="3"/>
  <c r="R119" i="3"/>
  <c r="P119" i="3"/>
  <c r="BK119" i="3"/>
  <c r="J119" i="3"/>
  <c r="BE119" i="3" s="1"/>
  <c r="BI118" i="3"/>
  <c r="BH118" i="3"/>
  <c r="BG118" i="3"/>
  <c r="BF118" i="3"/>
  <c r="T118" i="3"/>
  <c r="R118" i="3"/>
  <c r="P118" i="3"/>
  <c r="BK118" i="3"/>
  <c r="J118" i="3"/>
  <c r="BE118" i="3" s="1"/>
  <c r="BI115" i="3"/>
  <c r="BH115" i="3"/>
  <c r="BG115" i="3"/>
  <c r="BF115" i="3"/>
  <c r="T115" i="3"/>
  <c r="R115" i="3"/>
  <c r="P115" i="3"/>
  <c r="BK115" i="3"/>
  <c r="J115" i="3"/>
  <c r="BE115" i="3"/>
  <c r="BI113" i="3"/>
  <c r="BH113" i="3"/>
  <c r="BG113" i="3"/>
  <c r="BF113" i="3"/>
  <c r="T113" i="3"/>
  <c r="R113" i="3"/>
  <c r="P113" i="3"/>
  <c r="BK113" i="3"/>
  <c r="J113" i="3"/>
  <c r="BE113" i="3" s="1"/>
  <c r="BI110" i="3"/>
  <c r="BH110" i="3"/>
  <c r="BG110" i="3"/>
  <c r="BF110" i="3"/>
  <c r="T110" i="3"/>
  <c r="R110" i="3"/>
  <c r="P110" i="3"/>
  <c r="BK110" i="3"/>
  <c r="J110" i="3"/>
  <c r="BE110" i="3" s="1"/>
  <c r="BI108" i="3"/>
  <c r="BH108" i="3"/>
  <c r="BG108" i="3"/>
  <c r="BF108" i="3"/>
  <c r="T108" i="3"/>
  <c r="R108" i="3"/>
  <c r="P108" i="3"/>
  <c r="BK108" i="3"/>
  <c r="J108" i="3"/>
  <c r="BE108" i="3"/>
  <c r="BI105" i="3"/>
  <c r="BH105" i="3"/>
  <c r="BG105" i="3"/>
  <c r="BF105" i="3"/>
  <c r="T105" i="3"/>
  <c r="R105" i="3"/>
  <c r="P105" i="3"/>
  <c r="BK105" i="3"/>
  <c r="J105" i="3"/>
  <c r="BE105" i="3"/>
  <c r="BI103" i="3"/>
  <c r="BH103" i="3"/>
  <c r="BG103" i="3"/>
  <c r="BF103" i="3"/>
  <c r="T103" i="3"/>
  <c r="R103" i="3"/>
  <c r="R94" i="3" s="1"/>
  <c r="P103" i="3"/>
  <c r="BK103" i="3"/>
  <c r="J103" i="3"/>
  <c r="BE103" i="3"/>
  <c r="BI100" i="3"/>
  <c r="BH100" i="3"/>
  <c r="BG100" i="3"/>
  <c r="BF100" i="3"/>
  <c r="T100" i="3"/>
  <c r="R100" i="3"/>
  <c r="P100" i="3"/>
  <c r="BK100" i="3"/>
  <c r="BK94" i="3" s="1"/>
  <c r="J94" i="3" s="1"/>
  <c r="J65" i="3" s="1"/>
  <c r="J100" i="3"/>
  <c r="BE100" i="3" s="1"/>
  <c r="BI98" i="3"/>
  <c r="BH98" i="3"/>
  <c r="BG98" i="3"/>
  <c r="BF98" i="3"/>
  <c r="T98" i="3"/>
  <c r="R98" i="3"/>
  <c r="P98" i="3"/>
  <c r="BK98" i="3"/>
  <c r="J98" i="3"/>
  <c r="BE98" i="3"/>
  <c r="BI95" i="3"/>
  <c r="F39" i="3" s="1"/>
  <c r="BD57" i="1" s="1"/>
  <c r="BH95" i="3"/>
  <c r="BG95" i="3"/>
  <c r="BF95" i="3"/>
  <c r="T95" i="3"/>
  <c r="R95" i="3"/>
  <c r="P95" i="3"/>
  <c r="BK95" i="3"/>
  <c r="J95" i="3"/>
  <c r="BE95" i="3" s="1"/>
  <c r="J89" i="3"/>
  <c r="J88" i="3"/>
  <c r="F88" i="3"/>
  <c r="F86" i="3"/>
  <c r="E84" i="3"/>
  <c r="J59" i="3"/>
  <c r="J58" i="3"/>
  <c r="F58" i="3"/>
  <c r="F56" i="3"/>
  <c r="E54" i="3"/>
  <c r="J20" i="3"/>
  <c r="E20" i="3"/>
  <c r="F89" i="3" s="1"/>
  <c r="J19" i="3"/>
  <c r="J14" i="3"/>
  <c r="J86" i="3" s="1"/>
  <c r="J56" i="3"/>
  <c r="E7" i="3"/>
  <c r="E50" i="3" s="1"/>
  <c r="E80" i="3"/>
  <c r="J39" i="2"/>
  <c r="J38" i="2"/>
  <c r="AY56" i="1" s="1"/>
  <c r="J37" i="2"/>
  <c r="AX56" i="1"/>
  <c r="BI168" i="2"/>
  <c r="BH168" i="2"/>
  <c r="BG168" i="2"/>
  <c r="BF168" i="2"/>
  <c r="T168" i="2"/>
  <c r="T167" i="2" s="1"/>
  <c r="R168" i="2"/>
  <c r="R167" i="2"/>
  <c r="P168" i="2"/>
  <c r="P167" i="2" s="1"/>
  <c r="BK168" i="2"/>
  <c r="BK167" i="2"/>
  <c r="J167" i="2" s="1"/>
  <c r="J69" i="2" s="1"/>
  <c r="J168" i="2"/>
  <c r="BE168" i="2"/>
  <c r="BI166" i="2"/>
  <c r="BH166" i="2"/>
  <c r="BG166" i="2"/>
  <c r="BF166" i="2"/>
  <c r="T166" i="2"/>
  <c r="R166" i="2"/>
  <c r="P166" i="2"/>
  <c r="BK166" i="2"/>
  <c r="J166" i="2"/>
  <c r="BE166" i="2" s="1"/>
  <c r="BI164" i="2"/>
  <c r="BH164" i="2"/>
  <c r="BG164" i="2"/>
  <c r="BF164" i="2"/>
  <c r="T164" i="2"/>
  <c r="R164" i="2"/>
  <c r="P164" i="2"/>
  <c r="BK164" i="2"/>
  <c r="J164" i="2"/>
  <c r="BE164" i="2"/>
  <c r="BI162" i="2"/>
  <c r="BH162" i="2"/>
  <c r="BG162" i="2"/>
  <c r="BF162" i="2"/>
  <c r="T162" i="2"/>
  <c r="T156" i="2" s="1"/>
  <c r="R162" i="2"/>
  <c r="P162" i="2"/>
  <c r="BK162" i="2"/>
  <c r="J162" i="2"/>
  <c r="BE162" i="2" s="1"/>
  <c r="BI157" i="2"/>
  <c r="BH157" i="2"/>
  <c r="BG157" i="2"/>
  <c r="BF157" i="2"/>
  <c r="T157" i="2"/>
  <c r="R157" i="2"/>
  <c r="P157" i="2"/>
  <c r="BK157" i="2"/>
  <c r="BK156" i="2" s="1"/>
  <c r="J156" i="2" s="1"/>
  <c r="J68" i="2" s="1"/>
  <c r="J157" i="2"/>
  <c r="BE157" i="2" s="1"/>
  <c r="BI154" i="2"/>
  <c r="BH154" i="2"/>
  <c r="BG154" i="2"/>
  <c r="BF154" i="2"/>
  <c r="T154" i="2"/>
  <c r="R154" i="2"/>
  <c r="P154" i="2"/>
  <c r="BK154" i="2"/>
  <c r="J154" i="2"/>
  <c r="BE154" i="2"/>
  <c r="BI151" i="2"/>
  <c r="BH151" i="2"/>
  <c r="BG151" i="2"/>
  <c r="BF151" i="2"/>
  <c r="T151" i="2"/>
  <c r="R151" i="2"/>
  <c r="P151" i="2"/>
  <c r="BK151" i="2"/>
  <c r="J151" i="2"/>
  <c r="BE151" i="2" s="1"/>
  <c r="BI148" i="2"/>
  <c r="BH148" i="2"/>
  <c r="BG148" i="2"/>
  <c r="BF148" i="2"/>
  <c r="T148" i="2"/>
  <c r="R148" i="2"/>
  <c r="P148" i="2"/>
  <c r="BK148" i="2"/>
  <c r="J148" i="2"/>
  <c r="BE148" i="2"/>
  <c r="BI146" i="2"/>
  <c r="BH146" i="2"/>
  <c r="BG146" i="2"/>
  <c r="BF146" i="2"/>
  <c r="T146" i="2"/>
  <c r="R146" i="2"/>
  <c r="R145" i="2" s="1"/>
  <c r="P146" i="2"/>
  <c r="BK146" i="2"/>
  <c r="J146" i="2"/>
  <c r="BE146" i="2" s="1"/>
  <c r="BI144" i="2"/>
  <c r="BH144" i="2"/>
  <c r="BG144" i="2"/>
  <c r="BF144" i="2"/>
  <c r="T144" i="2"/>
  <c r="R144" i="2"/>
  <c r="P144" i="2"/>
  <c r="BK144" i="2"/>
  <c r="J144" i="2"/>
  <c r="BE144" i="2" s="1"/>
  <c r="BI142" i="2"/>
  <c r="BH142" i="2"/>
  <c r="BG142" i="2"/>
  <c r="BF142" i="2"/>
  <c r="T142" i="2"/>
  <c r="R142" i="2"/>
  <c r="P142" i="2"/>
  <c r="BK142" i="2"/>
  <c r="J142" i="2"/>
  <c r="BE142" i="2" s="1"/>
  <c r="BI141" i="2"/>
  <c r="BH141" i="2"/>
  <c r="BG141" i="2"/>
  <c r="BF141" i="2"/>
  <c r="T141" i="2"/>
  <c r="R141" i="2"/>
  <c r="P141" i="2"/>
  <c r="BK141" i="2"/>
  <c r="J141" i="2"/>
  <c r="BE141" i="2" s="1"/>
  <c r="BI139" i="2"/>
  <c r="BH139" i="2"/>
  <c r="BG139" i="2"/>
  <c r="BF139" i="2"/>
  <c r="T139" i="2"/>
  <c r="R139" i="2"/>
  <c r="P139" i="2"/>
  <c r="BK139" i="2"/>
  <c r="J139" i="2"/>
  <c r="BE139" i="2"/>
  <c r="BI138" i="2"/>
  <c r="BH138" i="2"/>
  <c r="BG138" i="2"/>
  <c r="BF138" i="2"/>
  <c r="T138" i="2"/>
  <c r="R138" i="2"/>
  <c r="P138" i="2"/>
  <c r="BK138" i="2"/>
  <c r="J138" i="2"/>
  <c r="BE138" i="2" s="1"/>
  <c r="BI137" i="2"/>
  <c r="BH137" i="2"/>
  <c r="BG137" i="2"/>
  <c r="BF137" i="2"/>
  <c r="T137" i="2"/>
  <c r="R137" i="2"/>
  <c r="P137" i="2"/>
  <c r="BK137" i="2"/>
  <c r="J137" i="2"/>
  <c r="BE137" i="2"/>
  <c r="BI135" i="2"/>
  <c r="BH135" i="2"/>
  <c r="BG135" i="2"/>
  <c r="BF135" i="2"/>
  <c r="T135" i="2"/>
  <c r="T134" i="2" s="1"/>
  <c r="R135" i="2"/>
  <c r="P135" i="2"/>
  <c r="BK135" i="2"/>
  <c r="BK134" i="2"/>
  <c r="J134" i="2" s="1"/>
  <c r="J66" i="2" s="1"/>
  <c r="J135" i="2"/>
  <c r="BE135" i="2" s="1"/>
  <c r="BI129" i="2"/>
  <c r="BH129" i="2"/>
  <c r="BG129" i="2"/>
  <c r="BF129" i="2"/>
  <c r="T129" i="2"/>
  <c r="R129" i="2"/>
  <c r="P129" i="2"/>
  <c r="BK129" i="2"/>
  <c r="J129" i="2"/>
  <c r="BE129" i="2" s="1"/>
  <c r="BI126" i="2"/>
  <c r="BH126" i="2"/>
  <c r="BG126" i="2"/>
  <c r="BF126" i="2"/>
  <c r="T126" i="2"/>
  <c r="R126" i="2"/>
  <c r="P126" i="2"/>
  <c r="BK126" i="2"/>
  <c r="J126" i="2"/>
  <c r="BE126" i="2"/>
  <c r="BI123" i="2"/>
  <c r="BH123" i="2"/>
  <c r="BG123" i="2"/>
  <c r="BF123" i="2"/>
  <c r="T123" i="2"/>
  <c r="R123" i="2"/>
  <c r="P123" i="2"/>
  <c r="BK123" i="2"/>
  <c r="J123" i="2"/>
  <c r="BE123" i="2" s="1"/>
  <c r="BI121" i="2"/>
  <c r="BH121" i="2"/>
  <c r="BG121" i="2"/>
  <c r="BF121" i="2"/>
  <c r="T121" i="2"/>
  <c r="R121" i="2"/>
  <c r="P121" i="2"/>
  <c r="BK121" i="2"/>
  <c r="J121" i="2"/>
  <c r="BE121" i="2"/>
  <c r="BI119" i="2"/>
  <c r="BH119" i="2"/>
  <c r="BG119" i="2"/>
  <c r="BF119" i="2"/>
  <c r="T119" i="2"/>
  <c r="R119" i="2"/>
  <c r="P119" i="2"/>
  <c r="BK119" i="2"/>
  <c r="J119" i="2"/>
  <c r="BE119" i="2" s="1"/>
  <c r="BI116" i="2"/>
  <c r="BH116" i="2"/>
  <c r="BG116" i="2"/>
  <c r="BF116" i="2"/>
  <c r="T116" i="2"/>
  <c r="R116" i="2"/>
  <c r="P116" i="2"/>
  <c r="BK116" i="2"/>
  <c r="J116" i="2"/>
  <c r="BE116" i="2"/>
  <c r="BI113" i="2"/>
  <c r="BH113" i="2"/>
  <c r="BG113" i="2"/>
  <c r="BF113" i="2"/>
  <c r="T113" i="2"/>
  <c r="R113" i="2"/>
  <c r="P113" i="2"/>
  <c r="BK113" i="2"/>
  <c r="J113" i="2"/>
  <c r="BE113" i="2" s="1"/>
  <c r="BI110" i="2"/>
  <c r="BH110" i="2"/>
  <c r="BG110" i="2"/>
  <c r="BF110" i="2"/>
  <c r="T110" i="2"/>
  <c r="R110" i="2"/>
  <c r="P110" i="2"/>
  <c r="BK110" i="2"/>
  <c r="J110" i="2"/>
  <c r="BE110" i="2" s="1"/>
  <c r="BI107" i="2"/>
  <c r="BH107" i="2"/>
  <c r="BG107" i="2"/>
  <c r="BF107" i="2"/>
  <c r="T107" i="2"/>
  <c r="R107" i="2"/>
  <c r="P107" i="2"/>
  <c r="BK107" i="2"/>
  <c r="J107" i="2"/>
  <c r="BE107" i="2" s="1"/>
  <c r="BI104" i="2"/>
  <c r="BH104" i="2"/>
  <c r="F38" i="2" s="1"/>
  <c r="BC56" i="1" s="1"/>
  <c r="BG104" i="2"/>
  <c r="BF104" i="2"/>
  <c r="T104" i="2"/>
  <c r="R104" i="2"/>
  <c r="P104" i="2"/>
  <c r="BK104" i="2"/>
  <c r="J104" i="2"/>
  <c r="BE104" i="2"/>
  <c r="BI99" i="2"/>
  <c r="BH99" i="2"/>
  <c r="BG99" i="2"/>
  <c r="BF99" i="2"/>
  <c r="J36" i="2" s="1"/>
  <c r="AW56" i="1" s="1"/>
  <c r="T99" i="2"/>
  <c r="R99" i="2"/>
  <c r="P99" i="2"/>
  <c r="BK99" i="2"/>
  <c r="BK93" i="2" s="1"/>
  <c r="J99" i="2"/>
  <c r="BE99" i="2" s="1"/>
  <c r="BI94" i="2"/>
  <c r="BH94" i="2"/>
  <c r="BG94" i="2"/>
  <c r="F37" i="2" s="1"/>
  <c r="BB56" i="1" s="1"/>
  <c r="BF94" i="2"/>
  <c r="T94" i="2"/>
  <c r="R94" i="2"/>
  <c r="P94" i="2"/>
  <c r="BK94" i="2"/>
  <c r="J94" i="2"/>
  <c r="BE94" i="2" s="1"/>
  <c r="J88" i="2"/>
  <c r="J87" i="2"/>
  <c r="F87" i="2"/>
  <c r="F85" i="2"/>
  <c r="E83" i="2"/>
  <c r="J59" i="2"/>
  <c r="J58" i="2"/>
  <c r="F58" i="2"/>
  <c r="F56" i="2"/>
  <c r="E54" i="2"/>
  <c r="J20" i="2"/>
  <c r="E20" i="2"/>
  <c r="F59" i="2" s="1"/>
  <c r="F88" i="2"/>
  <c r="J19" i="2"/>
  <c r="J14" i="2"/>
  <c r="J85" i="2" s="1"/>
  <c r="E7" i="2"/>
  <c r="E50" i="2" s="1"/>
  <c r="E79" i="2"/>
  <c r="BD75" i="1"/>
  <c r="BC75" i="1"/>
  <c r="AY75" i="1" s="1"/>
  <c r="AS75" i="1"/>
  <c r="BB66" i="1"/>
  <c r="AX66" i="1" s="1"/>
  <c r="AS66" i="1"/>
  <c r="AS54" i="1" s="1"/>
  <c r="AS55" i="1"/>
  <c r="L50" i="1"/>
  <c r="AM50" i="1"/>
  <c r="AM49" i="1"/>
  <c r="L49" i="1"/>
  <c r="AM47" i="1"/>
  <c r="L47" i="1"/>
  <c r="L45" i="1"/>
  <c r="L44" i="1"/>
  <c r="T93" i="2" l="1"/>
  <c r="P114" i="4"/>
  <c r="T95" i="5"/>
  <c r="T94" i="5" s="1"/>
  <c r="T89" i="5" s="1"/>
  <c r="F36" i="5"/>
  <c r="BA59" i="1" s="1"/>
  <c r="P94" i="3"/>
  <c r="T93" i="4"/>
  <c r="T92" i="4" s="1"/>
  <c r="T91" i="4" s="1"/>
  <c r="F37" i="4"/>
  <c r="BB58" i="1" s="1"/>
  <c r="T90" i="9"/>
  <c r="R93" i="2"/>
  <c r="P92" i="4"/>
  <c r="P91" i="4" s="1"/>
  <c r="AU58" i="1" s="1"/>
  <c r="J35" i="10"/>
  <c r="AV64" i="1" s="1"/>
  <c r="P92" i="10"/>
  <c r="AU64" i="1" s="1"/>
  <c r="F88" i="13"/>
  <c r="F59" i="13"/>
  <c r="BK145" i="2"/>
  <c r="J145" i="2" s="1"/>
  <c r="J67" i="2" s="1"/>
  <c r="T145" i="2"/>
  <c r="P156" i="2"/>
  <c r="F37" i="3"/>
  <c r="BB57" i="1" s="1"/>
  <c r="BB55" i="1" s="1"/>
  <c r="R211" i="3"/>
  <c r="R210" i="3" s="1"/>
  <c r="J36" i="4"/>
  <c r="AW58" i="1" s="1"/>
  <c r="F39" i="4"/>
  <c r="BD58" i="1" s="1"/>
  <c r="F36" i="4"/>
  <c r="BA58" i="1" s="1"/>
  <c r="J36" i="5"/>
  <c r="AW59" i="1" s="1"/>
  <c r="F39" i="5"/>
  <c r="BD59" i="1" s="1"/>
  <c r="R95" i="5"/>
  <c r="R94" i="5" s="1"/>
  <c r="R89" i="5" s="1"/>
  <c r="F38" i="5"/>
  <c r="BC59" i="1" s="1"/>
  <c r="F38" i="6"/>
  <c r="BC60" i="1" s="1"/>
  <c r="R112" i="6"/>
  <c r="R111" i="6" s="1"/>
  <c r="BK94" i="7"/>
  <c r="J36" i="7"/>
  <c r="AW61" i="1" s="1"/>
  <c r="F39" i="7"/>
  <c r="BD61" i="1" s="1"/>
  <c r="P107" i="7"/>
  <c r="P106" i="7" s="1"/>
  <c r="R124" i="7"/>
  <c r="BK154" i="7"/>
  <c r="J154" i="7" s="1"/>
  <c r="J70" i="7" s="1"/>
  <c r="P89" i="8"/>
  <c r="P88" i="8" s="1"/>
  <c r="AU62" i="1" s="1"/>
  <c r="R96" i="8"/>
  <c r="J56" i="10"/>
  <c r="F59" i="11"/>
  <c r="R97" i="11"/>
  <c r="F38" i="12"/>
  <c r="BC67" i="1" s="1"/>
  <c r="BC66" i="1" s="1"/>
  <c r="AY66" i="1" s="1"/>
  <c r="F39" i="13"/>
  <c r="BD68" i="1" s="1"/>
  <c r="P95" i="17"/>
  <c r="P94" i="17" s="1"/>
  <c r="AU72" i="1" s="1"/>
  <c r="R134" i="2"/>
  <c r="P145" i="2"/>
  <c r="R156" i="2"/>
  <c r="F38" i="3"/>
  <c r="BC57" i="1" s="1"/>
  <c r="BK158" i="3"/>
  <c r="J158" i="3" s="1"/>
  <c r="J66" i="3" s="1"/>
  <c r="T171" i="3"/>
  <c r="F38" i="4"/>
  <c r="BC58" i="1" s="1"/>
  <c r="T123" i="4"/>
  <c r="P89" i="5"/>
  <c r="AU59" i="1" s="1"/>
  <c r="T94" i="6"/>
  <c r="T93" i="6" s="1"/>
  <c r="T92" i="6" s="1"/>
  <c r="T99" i="6"/>
  <c r="BK112" i="6"/>
  <c r="T112" i="6"/>
  <c r="T111" i="6" s="1"/>
  <c r="P94" i="7"/>
  <c r="P93" i="7" s="1"/>
  <c r="P92" i="7" s="1"/>
  <c r="AU61" i="1" s="1"/>
  <c r="F37" i="7"/>
  <c r="BB61" i="1" s="1"/>
  <c r="R107" i="7"/>
  <c r="T121" i="7"/>
  <c r="T106" i="7" s="1"/>
  <c r="T92" i="7" s="1"/>
  <c r="BK124" i="7"/>
  <c r="J124" i="7" s="1"/>
  <c r="J69" i="7" s="1"/>
  <c r="E50" i="8"/>
  <c r="R90" i="8"/>
  <c r="BK113" i="9"/>
  <c r="J113" i="9" s="1"/>
  <c r="J68" i="9" s="1"/>
  <c r="BK94" i="10"/>
  <c r="P104" i="10"/>
  <c r="BK109" i="10"/>
  <c r="J109" i="10" s="1"/>
  <c r="J70" i="10" s="1"/>
  <c r="P88" i="11"/>
  <c r="AU65" i="1" s="1"/>
  <c r="F38" i="11"/>
  <c r="BC65" i="1" s="1"/>
  <c r="F36" i="12"/>
  <c r="BA67" i="1" s="1"/>
  <c r="R91" i="12"/>
  <c r="R134" i="12"/>
  <c r="R164" i="12"/>
  <c r="P93" i="13"/>
  <c r="P92" i="13" s="1"/>
  <c r="P91" i="13" s="1"/>
  <c r="AU68" i="1" s="1"/>
  <c r="P93" i="2"/>
  <c r="F39" i="2"/>
  <c r="BD56" i="1" s="1"/>
  <c r="F36" i="2"/>
  <c r="BA56" i="1" s="1"/>
  <c r="P134" i="2"/>
  <c r="T94" i="3"/>
  <c r="BK171" i="3"/>
  <c r="J171" i="3" s="1"/>
  <c r="J67" i="3" s="1"/>
  <c r="T211" i="3"/>
  <c r="T210" i="3" s="1"/>
  <c r="BK211" i="3"/>
  <c r="BK114" i="4"/>
  <c r="J114" i="4" s="1"/>
  <c r="J67" i="4" s="1"/>
  <c r="BK95" i="5"/>
  <c r="BK94" i="6"/>
  <c r="BK93" i="6" s="1"/>
  <c r="J36" i="6"/>
  <c r="AW60" i="1" s="1"/>
  <c r="R99" i="6"/>
  <c r="R94" i="7"/>
  <c r="R93" i="7" s="1"/>
  <c r="F38" i="7"/>
  <c r="BC61" i="1" s="1"/>
  <c r="R121" i="7"/>
  <c r="T90" i="8"/>
  <c r="T89" i="8" s="1"/>
  <c r="T88" i="8" s="1"/>
  <c r="BK96" i="8"/>
  <c r="J96" i="8" s="1"/>
  <c r="J66" i="8" s="1"/>
  <c r="J35" i="9"/>
  <c r="AV63" i="1" s="1"/>
  <c r="E80" i="10"/>
  <c r="F36" i="11"/>
  <c r="BA65" i="1" s="1"/>
  <c r="BK97" i="11"/>
  <c r="P91" i="16"/>
  <c r="P90" i="16" s="1"/>
  <c r="AU71" i="1" s="1"/>
  <c r="T91" i="16"/>
  <c r="T95" i="17"/>
  <c r="T94" i="17" s="1"/>
  <c r="R93" i="13"/>
  <c r="E81" i="14"/>
  <c r="F38" i="14"/>
  <c r="BC69" i="1" s="1"/>
  <c r="R156" i="17"/>
  <c r="J36" i="19"/>
  <c r="AW74" i="1" s="1"/>
  <c r="E79" i="13"/>
  <c r="F38" i="13"/>
  <c r="BC68" i="1" s="1"/>
  <c r="R137" i="13"/>
  <c r="J36" i="14"/>
  <c r="AW69" i="1" s="1"/>
  <c r="BK260" i="14"/>
  <c r="J260" i="14" s="1"/>
  <c r="J66" i="14" s="1"/>
  <c r="R309" i="14"/>
  <c r="BK309" i="14"/>
  <c r="J309" i="14" s="1"/>
  <c r="J69" i="14" s="1"/>
  <c r="R390" i="14"/>
  <c r="E50" i="15"/>
  <c r="BK92" i="16"/>
  <c r="R169" i="17"/>
  <c r="R95" i="17" s="1"/>
  <c r="R94" i="17" s="1"/>
  <c r="BK90" i="18"/>
  <c r="J90" i="18" s="1"/>
  <c r="J65" i="18" s="1"/>
  <c r="J36" i="13"/>
  <c r="AW68" i="1" s="1"/>
  <c r="BK191" i="13"/>
  <c r="J191" i="13" s="1"/>
  <c r="J68" i="13" s="1"/>
  <c r="J56" i="14"/>
  <c r="BK95" i="14"/>
  <c r="BK94" i="14" s="1"/>
  <c r="BK276" i="14"/>
  <c r="J276" i="14" s="1"/>
  <c r="J68" i="14" s="1"/>
  <c r="F59" i="15"/>
  <c r="F38" i="16"/>
  <c r="BC71" i="1" s="1"/>
  <c r="BK106" i="16"/>
  <c r="J106" i="16" s="1"/>
  <c r="J66" i="16" s="1"/>
  <c r="J56" i="17"/>
  <c r="BK96" i="17"/>
  <c r="R211" i="17"/>
  <c r="R210" i="17" s="1"/>
  <c r="J36" i="18"/>
  <c r="AW73" i="1" s="1"/>
  <c r="F39" i="18"/>
  <c r="BD73" i="1" s="1"/>
  <c r="R90" i="18"/>
  <c r="R89" i="18" s="1"/>
  <c r="R88" i="18" s="1"/>
  <c r="E50" i="19"/>
  <c r="F59" i="19"/>
  <c r="P90" i="19"/>
  <c r="P89" i="19" s="1"/>
  <c r="AU74" i="1" s="1"/>
  <c r="E50" i="20"/>
  <c r="P87" i="20"/>
  <c r="P86" i="20" s="1"/>
  <c r="AU76" i="1" s="1"/>
  <c r="AU75" i="1" s="1"/>
  <c r="F37" i="20"/>
  <c r="BB76" i="1" s="1"/>
  <c r="BB75" i="1" s="1"/>
  <c r="AX75" i="1" s="1"/>
  <c r="BK137" i="13"/>
  <c r="J137" i="13" s="1"/>
  <c r="J67" i="13" s="1"/>
  <c r="P94" i="14"/>
  <c r="P93" i="14" s="1"/>
  <c r="AU69" i="1" s="1"/>
  <c r="T94" i="14"/>
  <c r="T93" i="14" s="1"/>
  <c r="R92" i="16"/>
  <c r="R91" i="16" s="1"/>
  <c r="R90" i="16" s="1"/>
  <c r="BK169" i="17"/>
  <c r="J169" i="17" s="1"/>
  <c r="J67" i="17" s="1"/>
  <c r="F39" i="19"/>
  <c r="BD74" i="1" s="1"/>
  <c r="P93" i="3"/>
  <c r="P92" i="3" s="1"/>
  <c r="AU57" i="1" s="1"/>
  <c r="J35" i="2"/>
  <c r="AV56" i="1" s="1"/>
  <c r="AT56" i="1" s="1"/>
  <c r="F35" i="2"/>
  <c r="AZ56" i="1" s="1"/>
  <c r="R93" i="3"/>
  <c r="R92" i="3" s="1"/>
  <c r="J93" i="2"/>
  <c r="J65" i="2" s="1"/>
  <c r="BK92" i="2"/>
  <c r="J35" i="3"/>
  <c r="AV57" i="1" s="1"/>
  <c r="F35" i="3"/>
  <c r="AZ57" i="1" s="1"/>
  <c r="J112" i="6"/>
  <c r="J70" i="6" s="1"/>
  <c r="BK111" i="6"/>
  <c r="J111" i="6" s="1"/>
  <c r="J69" i="6" s="1"/>
  <c r="J36" i="3"/>
  <c r="AW57" i="1" s="1"/>
  <c r="J211" i="3"/>
  <c r="J70" i="3" s="1"/>
  <c r="BK210" i="3"/>
  <c r="J210" i="3" s="1"/>
  <c r="J69" i="3" s="1"/>
  <c r="J35" i="8"/>
  <c r="AV62" i="1" s="1"/>
  <c r="F35" i="8"/>
  <c r="AZ62" i="1" s="1"/>
  <c r="R171" i="3"/>
  <c r="J107" i="7"/>
  <c r="J67" i="7" s="1"/>
  <c r="J90" i="8"/>
  <c r="J65" i="8" s="1"/>
  <c r="BK89" i="8"/>
  <c r="J56" i="2"/>
  <c r="F35" i="4"/>
  <c r="AZ58" i="1" s="1"/>
  <c r="J35" i="4"/>
  <c r="AV58" i="1" s="1"/>
  <c r="J35" i="6"/>
  <c r="AV60" i="1" s="1"/>
  <c r="AT60" i="1" s="1"/>
  <c r="F59" i="3"/>
  <c r="F35" i="5"/>
  <c r="AZ59" i="1" s="1"/>
  <c r="J35" i="5"/>
  <c r="AV59" i="1" s="1"/>
  <c r="AT59" i="1" s="1"/>
  <c r="J95" i="5"/>
  <c r="J67" i="5" s="1"/>
  <c r="BK94" i="5"/>
  <c r="J94" i="5" s="1"/>
  <c r="J66" i="5" s="1"/>
  <c r="J94" i="6"/>
  <c r="J65" i="6" s="1"/>
  <c r="J108" i="6"/>
  <c r="J68" i="6" s="1"/>
  <c r="BK107" i="6"/>
  <c r="J107" i="6" s="1"/>
  <c r="J67" i="6" s="1"/>
  <c r="BK93" i="3"/>
  <c r="J35" i="7"/>
  <c r="AV61" i="1" s="1"/>
  <c r="AT61" i="1" s="1"/>
  <c r="F35" i="7"/>
  <c r="AZ61" i="1" s="1"/>
  <c r="F36" i="3"/>
  <c r="BA57" i="1" s="1"/>
  <c r="R92" i="4"/>
  <c r="R91" i="4" s="1"/>
  <c r="R93" i="6"/>
  <c r="BK93" i="7"/>
  <c r="J94" i="7"/>
  <c r="J65" i="7" s="1"/>
  <c r="J36" i="10"/>
  <c r="AW64" i="1" s="1"/>
  <c r="AT64" i="1" s="1"/>
  <c r="F36" i="10"/>
  <c r="BA64" i="1" s="1"/>
  <c r="J93" i="13"/>
  <c r="J65" i="13" s="1"/>
  <c r="BK92" i="13"/>
  <c r="J35" i="16"/>
  <c r="AV71" i="1" s="1"/>
  <c r="F35" i="16"/>
  <c r="AZ71" i="1" s="1"/>
  <c r="J35" i="19"/>
  <c r="AV74" i="1" s="1"/>
  <c r="F35" i="19"/>
  <c r="AZ74" i="1" s="1"/>
  <c r="BK92" i="4"/>
  <c r="BK90" i="5"/>
  <c r="F36" i="7"/>
  <c r="BA61" i="1" s="1"/>
  <c r="BK92" i="9"/>
  <c r="F38" i="9"/>
  <c r="BC63" i="1" s="1"/>
  <c r="R100" i="9"/>
  <c r="R99" i="9" s="1"/>
  <c r="R90" i="9" s="1"/>
  <c r="J35" i="12"/>
  <c r="AV67" i="1" s="1"/>
  <c r="F35" i="12"/>
  <c r="AZ67" i="1" s="1"/>
  <c r="R94" i="14"/>
  <c r="R93" i="14" s="1"/>
  <c r="J92" i="16"/>
  <c r="J65" i="16" s="1"/>
  <c r="J35" i="17"/>
  <c r="AV72" i="1" s="1"/>
  <c r="AT72" i="1" s="1"/>
  <c r="F35" i="17"/>
  <c r="AZ72" i="1" s="1"/>
  <c r="J90" i="19"/>
  <c r="J64" i="19" s="1"/>
  <c r="F59" i="7"/>
  <c r="J56" i="8"/>
  <c r="F35" i="9"/>
  <c r="AZ63" i="1" s="1"/>
  <c r="R100" i="10"/>
  <c r="R99" i="10" s="1"/>
  <c r="R105" i="10"/>
  <c r="R104" i="10" s="1"/>
  <c r="R88" i="11"/>
  <c r="J91" i="12"/>
  <c r="J65" i="12" s="1"/>
  <c r="BK90" i="12"/>
  <c r="J96" i="17"/>
  <c r="J65" i="17" s="1"/>
  <c r="BK95" i="17"/>
  <c r="F38" i="8"/>
  <c r="BC62" i="1" s="1"/>
  <c r="BC55" i="1" s="1"/>
  <c r="F59" i="9"/>
  <c r="T104" i="10"/>
  <c r="T92" i="10" s="1"/>
  <c r="J35" i="15"/>
  <c r="AV70" i="1" s="1"/>
  <c r="F35" i="15"/>
  <c r="AZ70" i="1" s="1"/>
  <c r="F59" i="4"/>
  <c r="F59" i="5"/>
  <c r="F38" i="10"/>
  <c r="BC64" i="1" s="1"/>
  <c r="F35" i="11"/>
  <c r="AZ65" i="1" s="1"/>
  <c r="R92" i="13"/>
  <c r="R91" i="13" s="1"/>
  <c r="J89" i="15"/>
  <c r="J65" i="15" s="1"/>
  <c r="BK88" i="15"/>
  <c r="J120" i="16"/>
  <c r="J68" i="16" s="1"/>
  <c r="BK119" i="16"/>
  <c r="J119" i="16" s="1"/>
  <c r="J67" i="16" s="1"/>
  <c r="E50" i="4"/>
  <c r="E50" i="5"/>
  <c r="F36" i="6"/>
  <c r="BA60" i="1" s="1"/>
  <c r="J36" i="9"/>
  <c r="AW63" i="1" s="1"/>
  <c r="F36" i="9"/>
  <c r="BA63" i="1" s="1"/>
  <c r="BK100" i="9"/>
  <c r="F35" i="10"/>
  <c r="AZ64" i="1" s="1"/>
  <c r="BK88" i="11"/>
  <c r="J88" i="11" s="1"/>
  <c r="J97" i="11"/>
  <c r="J66" i="11" s="1"/>
  <c r="F35" i="14"/>
  <c r="AZ69" i="1" s="1"/>
  <c r="J35" i="14"/>
  <c r="AV69" i="1" s="1"/>
  <c r="AT69" i="1" s="1"/>
  <c r="T90" i="16"/>
  <c r="T89" i="19"/>
  <c r="F59" i="6"/>
  <c r="J56" i="7"/>
  <c r="F59" i="8"/>
  <c r="J36" i="8"/>
  <c r="AW62" i="1" s="1"/>
  <c r="P99" i="9"/>
  <c r="P90" i="9" s="1"/>
  <c r="AU63" i="1" s="1"/>
  <c r="F59" i="10"/>
  <c r="J105" i="10"/>
  <c r="J69" i="10" s="1"/>
  <c r="BK104" i="10"/>
  <c r="J104" i="10" s="1"/>
  <c r="J68" i="10" s="1"/>
  <c r="J35" i="20"/>
  <c r="AV76" i="1" s="1"/>
  <c r="AT76" i="1" s="1"/>
  <c r="J35" i="13"/>
  <c r="AV68" i="1" s="1"/>
  <c r="AT68" i="1" s="1"/>
  <c r="F35" i="13"/>
  <c r="AZ68" i="1" s="1"/>
  <c r="J211" i="17"/>
  <c r="J72" i="17" s="1"/>
  <c r="BK210" i="17"/>
  <c r="J210" i="17" s="1"/>
  <c r="J71" i="17" s="1"/>
  <c r="J35" i="18"/>
  <c r="AV73" i="1" s="1"/>
  <c r="F35" i="18"/>
  <c r="AZ73" i="1" s="1"/>
  <c r="J96" i="19"/>
  <c r="J66" i="19" s="1"/>
  <c r="BK95" i="19"/>
  <c r="J95" i="19" s="1"/>
  <c r="J65" i="19" s="1"/>
  <c r="J35" i="11"/>
  <c r="AV65" i="1" s="1"/>
  <c r="AT65" i="1" s="1"/>
  <c r="J36" i="11"/>
  <c r="AW65" i="1" s="1"/>
  <c r="J36" i="12"/>
  <c r="AW67" i="1" s="1"/>
  <c r="F36" i="13"/>
  <c r="BA68" i="1" s="1"/>
  <c r="J36" i="15"/>
  <c r="AW70" i="1" s="1"/>
  <c r="J36" i="16"/>
  <c r="AW71" i="1" s="1"/>
  <c r="F36" i="19"/>
  <c r="BA74" i="1" s="1"/>
  <c r="F59" i="18"/>
  <c r="F36" i="17"/>
  <c r="BA72" i="1" s="1"/>
  <c r="E50" i="18"/>
  <c r="F35" i="20"/>
  <c r="AZ76" i="1" s="1"/>
  <c r="AZ75" i="1" s="1"/>
  <c r="AV75" i="1" s="1"/>
  <c r="F36" i="20"/>
  <c r="BA76" i="1" s="1"/>
  <c r="BA75" i="1" s="1"/>
  <c r="AW75" i="1" s="1"/>
  <c r="J56" i="12"/>
  <c r="J56" i="15"/>
  <c r="J56" i="16"/>
  <c r="F59" i="17"/>
  <c r="J56" i="19"/>
  <c r="BK86" i="20"/>
  <c r="J86" i="20" s="1"/>
  <c r="F36" i="14"/>
  <c r="BA69" i="1" s="1"/>
  <c r="F59" i="14"/>
  <c r="AX55" i="1" l="1"/>
  <c r="BB54" i="1"/>
  <c r="BK93" i="10"/>
  <c r="J93" i="10" s="1"/>
  <c r="J64" i="10" s="1"/>
  <c r="J94" i="10"/>
  <c r="J65" i="10" s="1"/>
  <c r="AT73" i="1"/>
  <c r="J95" i="14"/>
  <c r="J65" i="14" s="1"/>
  <c r="AT63" i="1"/>
  <c r="R92" i="10"/>
  <c r="BA55" i="1"/>
  <c r="R92" i="6"/>
  <c r="AU66" i="1"/>
  <c r="BD66" i="1"/>
  <c r="AT58" i="1"/>
  <c r="BD55" i="1"/>
  <c r="BD54" i="1" s="1"/>
  <c r="W33" i="1" s="1"/>
  <c r="R92" i="2"/>
  <c r="R91" i="2" s="1"/>
  <c r="BK89" i="18"/>
  <c r="BK91" i="16"/>
  <c r="AT74" i="1"/>
  <c r="BK106" i="7"/>
  <c r="J106" i="7" s="1"/>
  <c r="J66" i="7" s="1"/>
  <c r="T93" i="3"/>
  <c r="T92" i="3" s="1"/>
  <c r="P92" i="2"/>
  <c r="P91" i="2" s="1"/>
  <c r="AU56" i="1" s="1"/>
  <c r="AU55" i="1" s="1"/>
  <c r="AU54" i="1" s="1"/>
  <c r="R90" i="12"/>
  <c r="R89" i="12" s="1"/>
  <c r="R89" i="8"/>
  <c r="R88" i="8" s="1"/>
  <c r="R106" i="7"/>
  <c r="R92" i="7" s="1"/>
  <c r="T92" i="2"/>
  <c r="T91" i="2" s="1"/>
  <c r="BC54" i="1"/>
  <c r="AY55" i="1"/>
  <c r="AW55" i="1"/>
  <c r="J94" i="14"/>
  <c r="J64" i="14" s="1"/>
  <c r="BK93" i="14"/>
  <c r="J93" i="14" s="1"/>
  <c r="BK92" i="10"/>
  <c r="J92" i="10" s="1"/>
  <c r="J95" i="17"/>
  <c r="J64" i="17" s="1"/>
  <c r="BK94" i="17"/>
  <c r="J94" i="17" s="1"/>
  <c r="BK91" i="4"/>
  <c r="J91" i="4" s="1"/>
  <c r="J92" i="4"/>
  <c r="J64" i="4" s="1"/>
  <c r="J93" i="3"/>
  <c r="J64" i="3" s="1"/>
  <c r="BK92" i="3"/>
  <c r="J92" i="3" s="1"/>
  <c r="AT62" i="1"/>
  <c r="BK89" i="5"/>
  <c r="J89" i="5" s="1"/>
  <c r="J90" i="5"/>
  <c r="J64" i="5" s="1"/>
  <c r="J63" i="11"/>
  <c r="J32" i="11"/>
  <c r="AZ66" i="1"/>
  <c r="AV66" i="1" s="1"/>
  <c r="J89" i="8"/>
  <c r="J64" i="8" s="1"/>
  <c r="BK88" i="8"/>
  <c r="J88" i="8" s="1"/>
  <c r="BA66" i="1"/>
  <c r="AW66" i="1" s="1"/>
  <c r="J90" i="12"/>
  <c r="J64" i="12" s="1"/>
  <c r="BK89" i="12"/>
  <c r="J89" i="12" s="1"/>
  <c r="BK89" i="19"/>
  <c r="J89" i="19" s="1"/>
  <c r="AT67" i="1"/>
  <c r="J93" i="7"/>
  <c r="J64" i="7" s="1"/>
  <c r="BK92" i="7"/>
  <c r="J92" i="7" s="1"/>
  <c r="AZ55" i="1"/>
  <c r="AT75" i="1"/>
  <c r="J89" i="18"/>
  <c r="J64" i="18" s="1"/>
  <c r="BK88" i="18"/>
  <c r="J88" i="18" s="1"/>
  <c r="BK99" i="9"/>
  <c r="J99" i="9" s="1"/>
  <c r="J66" i="9" s="1"/>
  <c r="J100" i="9"/>
  <c r="J67" i="9" s="1"/>
  <c r="J88" i="15"/>
  <c r="J64" i="15" s="1"/>
  <c r="BK87" i="15"/>
  <c r="J87" i="15" s="1"/>
  <c r="J93" i="6"/>
  <c r="J64" i="6" s="1"/>
  <c r="BK92" i="6"/>
  <c r="J92" i="6" s="1"/>
  <c r="AT57" i="1"/>
  <c r="J63" i="20"/>
  <c r="J32" i="20"/>
  <c r="AT70" i="1"/>
  <c r="AT71" i="1"/>
  <c r="BK91" i="9"/>
  <c r="J92" i="9"/>
  <c r="J65" i="9" s="1"/>
  <c r="J92" i="13"/>
  <c r="J64" i="13" s="1"/>
  <c r="BK91" i="13"/>
  <c r="J91" i="13" s="1"/>
  <c r="J92" i="2"/>
  <c r="J64" i="2" s="1"/>
  <c r="BK91" i="2"/>
  <c r="J91" i="2" s="1"/>
  <c r="AX54" i="1"/>
  <c r="W31" i="1"/>
  <c r="J91" i="16"/>
  <c r="J64" i="16" s="1"/>
  <c r="BK90" i="16"/>
  <c r="J90" i="16" s="1"/>
  <c r="J32" i="12" l="1"/>
  <c r="J63" i="12"/>
  <c r="J63" i="5"/>
  <c r="J32" i="5"/>
  <c r="J63" i="14"/>
  <c r="J32" i="14"/>
  <c r="AV55" i="1"/>
  <c r="AT55" i="1" s="1"/>
  <c r="AZ54" i="1"/>
  <c r="J63" i="3"/>
  <c r="J32" i="3"/>
  <c r="BK90" i="9"/>
  <c r="J90" i="9" s="1"/>
  <c r="J91" i="9"/>
  <c r="J64" i="9" s="1"/>
  <c r="BA54" i="1"/>
  <c r="J63" i="10"/>
  <c r="J32" i="10"/>
  <c r="J32" i="16"/>
  <c r="J63" i="16"/>
  <c r="J32" i="15"/>
  <c r="J63" i="15"/>
  <c r="AT66" i="1"/>
  <c r="J63" i="6"/>
  <c r="J32" i="6"/>
  <c r="J63" i="8"/>
  <c r="J32" i="8"/>
  <c r="J63" i="7"/>
  <c r="J32" i="7"/>
  <c r="AG65" i="1"/>
  <c r="AN65" i="1" s="1"/>
  <c r="J41" i="11"/>
  <c r="J63" i="4"/>
  <c r="J32" i="4"/>
  <c r="J63" i="18"/>
  <c r="J32" i="18"/>
  <c r="J63" i="13"/>
  <c r="J32" i="13"/>
  <c r="J32" i="2"/>
  <c r="J63" i="2"/>
  <c r="AG76" i="1"/>
  <c r="J41" i="20"/>
  <c r="J63" i="19"/>
  <c r="J32" i="19"/>
  <c r="J63" i="17"/>
  <c r="J32" i="17"/>
  <c r="W32" i="1"/>
  <c r="AY54" i="1"/>
  <c r="J41" i="7" l="1"/>
  <c r="AG61" i="1"/>
  <c r="AN61" i="1" s="1"/>
  <c r="J41" i="18"/>
  <c r="AG73" i="1"/>
  <c r="AN73" i="1" s="1"/>
  <c r="AG70" i="1"/>
  <c r="AN70" i="1" s="1"/>
  <c r="J41" i="15"/>
  <c r="AG62" i="1"/>
  <c r="AN62" i="1" s="1"/>
  <c r="J41" i="8"/>
  <c r="W29" i="1"/>
  <c r="AV54" i="1"/>
  <c r="AG64" i="1"/>
  <c r="AN64" i="1" s="1"/>
  <c r="J41" i="10"/>
  <c r="AG60" i="1"/>
  <c r="AN60" i="1" s="1"/>
  <c r="J41" i="6"/>
  <c r="AG69" i="1"/>
  <c r="AN69" i="1" s="1"/>
  <c r="J41" i="14"/>
  <c r="J41" i="17"/>
  <c r="AG72" i="1"/>
  <c r="AN72" i="1" s="1"/>
  <c r="AG74" i="1"/>
  <c r="AN74" i="1" s="1"/>
  <c r="J41" i="19"/>
  <c r="AG58" i="1"/>
  <c r="AN58" i="1" s="1"/>
  <c r="J41" i="4"/>
  <c r="AG75" i="1"/>
  <c r="AN75" i="1" s="1"/>
  <c r="AN76" i="1"/>
  <c r="AW54" i="1"/>
  <c r="AK30" i="1" s="1"/>
  <c r="W30" i="1"/>
  <c r="J41" i="3"/>
  <c r="AG57" i="1"/>
  <c r="AN57" i="1" s="1"/>
  <c r="AG71" i="1"/>
  <c r="AN71" i="1" s="1"/>
  <c r="J41" i="16"/>
  <c r="AG59" i="1"/>
  <c r="AN59" i="1" s="1"/>
  <c r="J41" i="5"/>
  <c r="AG56" i="1"/>
  <c r="J41" i="2"/>
  <c r="J63" i="9"/>
  <c r="J32" i="9"/>
  <c r="J41" i="13"/>
  <c r="AG68" i="1"/>
  <c r="AN68" i="1" s="1"/>
  <c r="AG67" i="1"/>
  <c r="J41" i="12"/>
  <c r="AG66" i="1" l="1"/>
  <c r="AN66" i="1" s="1"/>
  <c r="AN67" i="1"/>
  <c r="AN56" i="1"/>
  <c r="AG63" i="1"/>
  <c r="AN63" i="1" s="1"/>
  <c r="J41" i="9"/>
  <c r="AT54" i="1"/>
  <c r="AK29" i="1"/>
  <c r="AG55" i="1" l="1"/>
  <c r="AN55" i="1" l="1"/>
  <c r="AG54" i="1"/>
  <c r="AK26" i="1" l="1"/>
  <c r="AK35" i="1" s="1"/>
  <c r="AN54" i="1"/>
</calcChain>
</file>

<file path=xl/sharedStrings.xml><?xml version="1.0" encoding="utf-8"?>
<sst xmlns="http://schemas.openxmlformats.org/spreadsheetml/2006/main" count="18126" uniqueCount="2397">
  <si>
    <t>Export Komplet</t>
  </si>
  <si>
    <t>VZ</t>
  </si>
  <si>
    <t>2.0</t>
  </si>
  <si>
    <t>ZAMOK</t>
  </si>
  <si>
    <t>False</t>
  </si>
  <si>
    <t>{2ed93d59-ec4d-4f5e-a471-80f626f01c4a}</t>
  </si>
  <si>
    <t>0,01</t>
  </si>
  <si>
    <t>21</t>
  </si>
  <si>
    <t>15</t>
  </si>
  <si>
    <t>REKAPITULACE STAVBY</t>
  </si>
  <si>
    <t>v ---  níže se nacházejí doplnkové a pomocné údaje k sestavám  --- v</t>
  </si>
  <si>
    <t>Návod na vyplnění</t>
  </si>
  <si>
    <t>0,001</t>
  </si>
  <si>
    <t>Kód:</t>
  </si>
  <si>
    <t>2019-I-05-D</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</si>
  <si>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</si>
  <si>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</si>
  <si>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PD aktualizace - parkoviště P+R ČD, Lysá nad Labem</t>
  </si>
  <si>
    <t>KSO:</t>
  </si>
  <si>
    <t>822 55 39</t>
  </si>
  <si>
    <t>CC-CZ:</t>
  </si>
  <si>
    <t>21122</t>
  </si>
  <si>
    <t>Místo:</t>
  </si>
  <si>
    <t>Čapkova ul.</t>
  </si>
  <si>
    <t>Datum:</t>
  </si>
  <si>
    <t>8. 3. 2019</t>
  </si>
  <si>
    <t>Zadavatel:</t>
  </si>
  <si>
    <t>IČ:</t>
  </si>
  <si>
    <t/>
  </si>
  <si>
    <t>Město Lysá nad Labem</t>
  </si>
  <si>
    <t>DIČ:</t>
  </si>
  <si>
    <t>Uchazeč:</t>
  </si>
  <si>
    <t>Vyplň údaj</t>
  </si>
  <si>
    <t>Projektant:</t>
  </si>
  <si>
    <t>03833861</t>
  </si>
  <si>
    <t>AllPlan Projekt s.r.o.</t>
  </si>
  <si>
    <t>True</t>
  </si>
  <si>
    <t>Zpracovatel:</t>
  </si>
  <si>
    <t>Křišťál</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</si>
  <si>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</si>
  <si>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</si>
  <si>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</si>
  <si>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</si>
  <si>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</si>
  <si>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</si>
  <si>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</si>
  <si>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</si>
  <si>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</si>
  <si>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</si>
  <si>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</si>
  <si>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</si>
  <si>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</si>
  <si>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</si>
  <si>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</si>
  <si>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</si>
  <si>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</si>
  <si>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</si>
  <si>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</si>
  <si>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</si>
  <si>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</si>
  <si>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</si>
  <si>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</si>
  <si>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</si>
  <si>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</si>
  <si>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</si>
  <si>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</si>
  <si>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</si>
  <si>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</si>
  <si>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</si>
  <si>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</si>
  <si>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</si>
  <si>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</si>
  <si>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</si>
  <si>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</si>
  <si>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</si>
  <si>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</si>
  <si>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</si>
  <si>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</si>
  <si>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</si>
  <si>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ZV-V</t>
  </si>
  <si>
    <t>Způsobilé výdaje na vedlejší aktivity projektu</t>
  </si>
  <si>
    <t>STA</t>
  </si>
  <si>
    <t>1</t>
  </si>
  <si>
    <t>{84754cca-46c2-41ab-b205-de39c7b90e99}</t>
  </si>
  <si>
    <t>2</t>
  </si>
  <si>
    <t>/</t>
  </si>
  <si>
    <t>102</t>
  </si>
  <si>
    <t>SO 102 Sjezd k č.p. 512</t>
  </si>
  <si>
    <t>Soupis</t>
  </si>
  <si>
    <t>{50540bd6-7d93-4a2b-aff3-d3208498ae8e}</t>
  </si>
  <si>
    <t>302</t>
  </si>
  <si>
    <t>SO 302 VODOVODNÍ PŘÍPOJKA K ČP. 512</t>
  </si>
  <si>
    <t>{a90dd2ef-9fdd-4436-addc-c7930e870eba}</t>
  </si>
  <si>
    <t>303</t>
  </si>
  <si>
    <t>SO 303 Zrušení studny</t>
  </si>
  <si>
    <t>{4b35fdec-65ce-409f-8455-e934c5458fe1}</t>
  </si>
  <si>
    <t>411</t>
  </si>
  <si>
    <t>SO 411 – Přeložka kabelu 6kV – SŽDC, SDC</t>
  </si>
  <si>
    <t>{90ab609e-65c6-44ce-9eda-c3a094779a10}</t>
  </si>
  <si>
    <t>431</t>
  </si>
  <si>
    <t>SO 431 Úpravy kabelů NN – SŽDC, SDC</t>
  </si>
  <si>
    <t>{351c8420-0da0-4b5b-8f33-e8ef53caa533}</t>
  </si>
  <si>
    <t>441</t>
  </si>
  <si>
    <t>SO 441 Veřejné osvětlení ČD</t>
  </si>
  <si>
    <t>{c4a4bd05-a14d-43a0-8dbb-a8105c5c0b51}</t>
  </si>
  <si>
    <t>442</t>
  </si>
  <si>
    <t>SO 442 Parkovací systém</t>
  </si>
  <si>
    <t>{83bcf9b5-f315-4eb8-98f0-3add29bc75f6}</t>
  </si>
  <si>
    <t>451</t>
  </si>
  <si>
    <t>SO 451 Úprava trasy DOK ČD Telematika</t>
  </si>
  <si>
    <t>{1053d648-47ab-4bf8-948d-a802b30518f2}</t>
  </si>
  <si>
    <t>461</t>
  </si>
  <si>
    <t>SO 461 Přeložka MK - SŽDC</t>
  </si>
  <si>
    <t>{f0d80649-aa2e-4b13-b3d5-d03ab98e5cec}</t>
  </si>
  <si>
    <t>901-ZV-V</t>
  </si>
  <si>
    <t>Způsobilé výdaje na vedlejší aktivitu projektu - Vedlejší a ostatní náklady</t>
  </si>
  <si>
    <t>{540cd55d-17cb-4e58-af12-da3247199407}</t>
  </si>
  <si>
    <t>ZV-H</t>
  </si>
  <si>
    <t xml:space="preserve">Způsobilé výdaje na hlavní aktivity projektu </t>
  </si>
  <si>
    <t>{4ec95bdf-172a-4c7c-a8e9-3109c2885f3e}</t>
  </si>
  <si>
    <t>001</t>
  </si>
  <si>
    <t>SO 001 - DEMOLICE</t>
  </si>
  <si>
    <t>{589fe39f-f9d4-47a9-8929-11de9e53efc1}</t>
  </si>
  <si>
    <t>801 61 19</t>
  </si>
  <si>
    <t>101</t>
  </si>
  <si>
    <t>SO 101 - PARKOVIŠTĚ</t>
  </si>
  <si>
    <t>{c2a35b14-40d0-41b7-bc9b-1f347135c74b}</t>
  </si>
  <si>
    <t>822 55 31</t>
  </si>
  <si>
    <t>301</t>
  </si>
  <si>
    <t>301 Kanalizace dešťová (odvodnění parkoviště)</t>
  </si>
  <si>
    <t>{a5b9d019-ea1f-42ca-bec0-16789d001f72}</t>
  </si>
  <si>
    <t>442-ZV-H</t>
  </si>
  <si>
    <t>{864f427d-c8df-488c-93c6-1fbc603de3ab}</t>
  </si>
  <si>
    <t>463</t>
  </si>
  <si>
    <t>SO 463 Kamerový systém</t>
  </si>
  <si>
    <t>{1c45977f-889a-4fcc-a24f-27d186b73868}</t>
  </si>
  <si>
    <t>700</t>
  </si>
  <si>
    <t>SO 700 Oplocení</t>
  </si>
  <si>
    <t>{ed7e1607-5dce-4701-b321-2bce58b325a1}</t>
  </si>
  <si>
    <t>800</t>
  </si>
  <si>
    <t>SO 800 VEGETAČNÍ ÚPRAVY</t>
  </si>
  <si>
    <t>{e2dae501-e497-442c-aa53-5a1e2d2d4a50}</t>
  </si>
  <si>
    <t>901-ZV-H</t>
  </si>
  <si>
    <t>Způsobilé výdaje na hlavní aktivitu projektu - Vedlejší a ostatní náklady</t>
  </si>
  <si>
    <t>{5b606706-19a0-49db-91f9-2cac1221b489}</t>
  </si>
  <si>
    <t>NV</t>
  </si>
  <si>
    <t xml:space="preserve">Nezpůsobilé výdaje projektu </t>
  </si>
  <si>
    <t>{0145e344-3f2e-4d10-a244-907d61ba950f}</t>
  </si>
  <si>
    <t>NV-901</t>
  </si>
  <si>
    <t>Nezpůsobilé výdaje - Vedlejší a ostatní náklady</t>
  </si>
  <si>
    <t>{97acf0ec-aab9-4c66-982f-8b66829e62cc}</t>
  </si>
  <si>
    <t>KRYCÍ LIST SOUPISU PRACÍ</t>
  </si>
  <si>
    <t>Objekt:</t>
  </si>
  <si>
    <t>ZV-V - Způsobilé výdaje na vedlejší aktivity projektu</t>
  </si>
  <si>
    <t>Soupis:</t>
  </si>
  <si>
    <t>102 - SO 102 Sjezd k č.p. 512</t>
  </si>
  <si>
    <t>21121</t>
  </si>
  <si>
    <t>REKAPITULACE ČLENĚNÍ SOUPISU PRACÍ</t>
  </si>
  <si>
    <t>Kód dílu - Popis</t>
  </si>
  <si>
    <t>Cena celkem [CZK]</t>
  </si>
  <si>
    <t>-1</t>
  </si>
  <si>
    <t>HSV - Práce a dodávky HSV</t>
  </si>
  <si>
    <t xml:space="preserve">    1 - Zemní práce</t>
  </si>
  <si>
    <t xml:space="preserve">    3 - Svislé a kompletní konstrukce</t>
  </si>
  <si>
    <t xml:space="preserve">    5 - Komunikace pozemní</t>
  </si>
  <si>
    <t xml:space="preserve">    9 - Ostatní konstrukce a práce, bourání</t>
  </si>
  <si>
    <t xml:space="preserve">    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</si>
  <si>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</si>
  <si>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</si>
  <si>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</si>
  <si>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</si>
  <si>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</si>
  <si>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</si>
  <si>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</si>
  <si>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</si>
  <si>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</si>
  <si>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</si>
  <si>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</si>
  <si>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</si>
  <si>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</si>
  <si>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</si>
  <si>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</si>
  <si>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</si>
  <si>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</si>
  <si>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</si>
  <si>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121101102</t>
  </si>
  <si>
    <t>Sejmutí ornice nebo lesní půdy s vodorovným přemístěním na hromady v místě upotřebení nebo na dočasné či trvalé skládky se složením, na vzdálenost přes 50 do 100 m</t>
  </si>
  <si>
    <t>m3</t>
  </si>
  <si>
    <t>CS ÚRS 2019 01</t>
  </si>
  <si>
    <t>4</t>
  </si>
  <si>
    <t>-42196260</t>
  </si>
  <si>
    <t>PSC</t>
  </si>
  <si>
    <t xml:space="preserve">Poznámka k souboru cen:_x000D_
1. V cenách jsou započteny i náklady na příp. nutné naložení sejmuté ornice na dopravní prostředek._x000D_
2. V cenách nejsou započteny náklady na odstranění nevhodných přimísenin (kamenů, kořenů apod.); tyto práce se ocení individuálně._x000D_
3. Množství ornice odebírané ze skládek se do objemu vykopávek pro volbu cen podle množství nezapočítává. Ceny souboru cen 122 . 0-11 Odkopávky a prokopávky nezapažené, se volí pro ornici odebíranou z projektovaných dočasných skládek;_x000D_
a) na staveništi podle součtu objemu ze všech skládek,_x000D_
b) mimo staveniště podle objemu každé skládky zvlášť._x000D_
4. Uložení ornice na skládky se oceňuje podle ustanovení v poznámkách č. 1 a 2 k ceně 171 20-1201 Uložení sypaniny na skládky. Složení ornice na hromady v místě upotřebení se neoceňuje._x000D_
5. Odebírá-li se ornice z projektované dočasné skládky, oceňuje se její naložení a přemístění podle čl. 3172 Všeobecných podmínek tohoto katalogu._x000D_
6. Přemísťuje-li se ornice na vzdálenost větší něž 250 m, vzdálenost 50 m se pro určení vzdálenosti vodorovného přemístění neodečítá a ocení se sejmutí a přemístění bez ohledu na ustanovení pozn. č. 1 takto:_x000D_
a) sejmutí ornice na vzdálenost 50m cenou 121 10-1101;_x000D_
b) naložení příslušnou cenou souboru cen 167 10- . ._x000D_
c) vodorovné přemístění cenami souboru cen 162 . 0- . . Vodorovné přemístění výkopku._x000D_
7. Sejmutí podorničí se oceňuje cenami odkopávek s přihlédnutím k ustanovení čl. 3112 Všeobecných podmínek tohoto katalogu._x000D_
</t>
  </si>
  <si>
    <t>VV</t>
  </si>
  <si>
    <t>3,84*0,35*2*0,15+4,85*0,25*0,15"obrubník</t>
  </si>
  <si>
    <t>3,84*4,85*0,15"dlažba</t>
  </si>
  <si>
    <t>Součet</t>
  </si>
  <si>
    <t>122201101</t>
  </si>
  <si>
    <t>Odkopávky a prokopávky nezapažené s přehozením výkopku na vzdálenost do 3 m nebo s naložením na dopravní prostředek v hornině tř. 3 do 100 m3</t>
  </si>
  <si>
    <t>-226541867</t>
  </si>
  <si>
    <t xml:space="preserve">Poznámka k souboru cen:_x000D_
1. Odkopávky a prokopávky v roubených prostorech se oceňují podle čl. 3116 Všeobecných podmínek tohoto katalogu._x000D_
2. Odkopávky a prokopávky ve stržích při lesnicko-technických melioracích (LTM) se oceňují cenami do 100 m3 pro jakýkoliv skutečný objem výkopu; ostatní odkopávky a prokopávky při LTM se oceňují při jakémkoliv objemu výkopu přes 100 m3 cenami přes 100 do 1 000 m3._x000D_
3. Ceny lze použít i pro vykopávky odpadových jam._x000D_
4. Ceny lze použít i pro sejmutí podorničí. Přitom se přihlíží k ustanovení čl. 3112 Všeobecných podmínek tohoto katalogu._x000D_
</t>
  </si>
  <si>
    <t>3,84*0,35*2*(0,08+0,04+0,25-0,15)+3,85*0,25*0,37"obrubník</t>
  </si>
  <si>
    <t>3,84*4,85*(0,08+0,04+0,25-0,15)"dlažba</t>
  </si>
  <si>
    <t>3</t>
  </si>
  <si>
    <t>139711101</t>
  </si>
  <si>
    <t>Vykopávka v uzavřených prostorách s naložením výkopku na dopravní prostředek v hornině tř. 1 až 4</t>
  </si>
  <si>
    <t>-514875525</t>
  </si>
  <si>
    <t xml:space="preserve">Poznámka k souboru cen:_x000D_
1. V cenách nejsou započteny náklady na podchycení stavebních konstrukcí a případné odvětrávání pracovního prostoru._x000D_
</t>
  </si>
  <si>
    <t>"zákl.patky oploc"0,3*0,3*0,7*2+0,25*0,25*0,7</t>
  </si>
  <si>
    <t>162206113</t>
  </si>
  <si>
    <t>Vodorovné přemístění výkopku bez naložení, avšak se složením zemin schopných zúrodnění, na vzdálenost přes 50 do 100 m</t>
  </si>
  <si>
    <t>2044142383</t>
  </si>
  <si>
    <t xml:space="preserve">Poznámka k souboru cen:_x000D_
1. V cenách jsou započteny i náklady na:_x000D_
a) shrnutí výkopku ve výkopišti a hrubé rozhrnutí v násypišti,_x000D_
b) udržování sjízdnosti cest uvnitř násypiště i výkopiště, pokud vrcholky nerovností nejsou vyšší než +- 0,5 m,_x000D_
c) příplatky za jízdu v terénu uvnitř výkopiště i násypiště._x000D_
2. V cenách nejsou započteny náklady na příplatky za jízdu v terénu mimo výkopiště a násypiště._x000D_
</t>
  </si>
  <si>
    <t>0,461"ornice na obsyp</t>
  </si>
  <si>
    <t>5</t>
  </si>
  <si>
    <t>162301101</t>
  </si>
  <si>
    <t>Vodorovné přemístění výkopku nebo sypaniny po suchu na obvyklém dopravním prostředku, bez naložení výkopku, avšak se složením bez rozhrnutí z horniny tř. 1 až 4 na vzdálenost přes 50 do 500 m</t>
  </si>
  <si>
    <t>-1131526385</t>
  </si>
  <si>
    <t xml:space="preserve">Poznámka k souboru cen:_x000D_
1. Ceny nelze použít, předepisuje-li projekt přemístit výkopek na místo nepřístupné obvyklým dopravním prostředkům; toto přemístění se oceňuje individuálně._x000D_
2. V cenách jsou započteny i náhrady za jízdu loženého vozidla v terénu ve výkopišti nebo na násypišti._x000D_
3. V cenách nejsou započteny náklady na rozhrnutí výkopku na násypišti; toto rozhrnutí se oceňuje cenami souboru cen 171 . 0- . . Uložení sypaniny do násypů a 171 20-1201 Uložení sypaniny na skládky._x000D_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5._x000D_
5. Přemísťuje-li se výkopek z dočasných skládek vzdálených do 50 m, neoceňuje se nakládání výkopku, i když se provádí. Toto ustanovení neplatí, vylučuje-li projekt použití dozeru._x000D_
6. V cenách vodorovného přemístění sypaniny nejsou započteny náklady na dodávku materiálu, tyto se oceňují ve specifikaci._x000D_
</t>
  </si>
  <si>
    <t>5,044+0,17"na mezideponii</t>
  </si>
  <si>
    <t>6</t>
  </si>
  <si>
    <t>162701105</t>
  </si>
  <si>
    <t>Vodorovné přemístění výkopku nebo sypaniny po suchu na obvyklém dopravním prostředku, bez naložení výkopku, avšak se složením bez rozhrnutí z horniny tř. 1 až 4 na vzdálenost přes 9 000 do 10 000 m</t>
  </si>
  <si>
    <t>-281386763</t>
  </si>
  <si>
    <t>5,214</t>
  </si>
  <si>
    <t>7</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</si>
  <si>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</si>
  <si>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</si>
  <si>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1350750483</t>
  </si>
  <si>
    <t>5,214*40</t>
  </si>
  <si>
    <t>8</t>
  </si>
  <si>
    <t>167101101</t>
  </si>
  <si>
    <t>Nakládání, skládání a překládání neulehlého výkopku nebo sypaniny nakládání, množství do 100 m3, z hornin tř. 1 až 4</t>
  </si>
  <si>
    <t>112605372</t>
  </si>
  <si>
    <t xml:space="preserve">Poznámka k souboru cen:_x000D_
1. Ceny -1101, -1151, -1102, -1152, -1103, -1153, jsou určeny pro nakládání, skládání a překládání na obvyklý nebo z obvyklého dopravního prostředku. Pro nakládání z lodi nebo na loď jsou určeny ceny -1105 a -1155._x000D_
2. Ceny -1105 a -1155 jsou určeny pro nakládání, překládání a vykládání na vzdálenost_x000D_
a) do 20 m vodorovně; vodorovná vzdálenost se měří od těžnice lodi k těžnici druhé lodi, nebo k těžišti hromady na břehu nebo k těžišti dopravního prostředku na suchu,_x000D_
b) do 4 m svisle; svislá vzdálenost se měří od pracovní hladiny vody k úrovni srovnaného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m._x000D_
3. Množství měrných jednotek se určí v rostlém stavu horniny._x000D_
</t>
  </si>
  <si>
    <t>9</t>
  </si>
  <si>
    <t>167103101</t>
  </si>
  <si>
    <t>Nakládání neulehlého výkopku z hromad zeminy schopné zúrodnění</t>
  </si>
  <si>
    <t>-1604415375</t>
  </si>
  <si>
    <t>3,072*0,15</t>
  </si>
  <si>
    <t>10</t>
  </si>
  <si>
    <t>171201211</t>
  </si>
  <si>
    <t>Poplatek za uložení stavebního odpadu na skládce (skládkovné) zeminy a kameniva zatříděného do Katalogu odpadů pod kódem 170 504</t>
  </si>
  <si>
    <t>t</t>
  </si>
  <si>
    <t>-93813268</t>
  </si>
  <si>
    <t xml:space="preserve">Poznámka k souboru cen:_x000D_
1. Ceny uvedené v souboru cen lze po dohodě upravit podle místních podmínek._x000D_
</t>
  </si>
  <si>
    <t>5,214*1,85</t>
  </si>
  <si>
    <t>11</t>
  </si>
  <si>
    <t>181301102</t>
  </si>
  <si>
    <t>Rozprostření a urovnání ornice v rovině nebo ve svahu sklonu do 1:5 při souvislé ploše do 500 m2, tl. vrstvy přes 100 do 150 mm</t>
  </si>
  <si>
    <t>m2</t>
  </si>
  <si>
    <t>-544167552</t>
  </si>
  <si>
    <t xml:space="preserve">Poznámka k souboru cen:_x000D_
1. V ceně jsou započteny i náklady na případné nutné přemístění hromad nebo dočasných skládek na místo spotřeby ze vzdálenosti do 30 m._x000D_
2. V ceně nejsou započteny náklady na získání ornice; toto získání se oceňuje cenami souboru cen 121 10-11 Sejmutí ornice._x000D_
3. Případné nakládání ornice, v souvislosti s pozn. č. 2 se oceňuje cenami souboru cen 167 10-11 Nakládání, skládání a překládání neulehlého výkopku nebo sypaniny._x000D_
4. Jsou-li hromady nebo dočasné skládky ornice umístěny podle projektu ve vzdálenosti přes 30 m od místa spotřeby, oceňuje se její přemístění cenami souboru cen 162 . 0-1 . Vodorovné přemístění výkopku, přičemž se vzdálenost 30 m, uvedená v popisu cen, neodečítá._x000D_
</t>
  </si>
  <si>
    <t>3,84*0,4*2</t>
  </si>
  <si>
    <t>12</t>
  </si>
  <si>
    <t>181951102</t>
  </si>
  <si>
    <t>Úprava pláně vyrovnáním výškových rozdílů v hornině tř. 1 až 4 se zhutněním</t>
  </si>
  <si>
    <t>-491342833</t>
  </si>
  <si>
    <t xml:space="preserve">Poznámka k souboru cen:_x000D_
1. Ceny jsou určeny pro urovnání všech nově zřizovaných ploch (v zářezech i na násypech) vodorovných nebo ve sklonu do 1:5 pod zpevnění ploch jakéhokoliv druhu, pod humusování, (ne však pro plochy zásypu rýh pro podzemní vedení), drnování apod. a dále, předepíše-li projekt urovnání pláně z jiného důvodu._x000D_
2. Ceny nelze použít pro urovnání lavic (berem) šířky do 3 m přerušujících svahy, pro urovnání dna silničních a železničních příkopů pro jakoukoliv šířku dna; toto urovnání se oceňuje cenami souboru cen 182 .0-1 Svahování._x000D_
3. Urovnání ploch ve sklonu přes 1 : 5 se oceňuje cenami souboru cen 182 . 0-11 Svahování trvalých svahů do projektovaných profilů._x000D_
4. Náklady na urovnání dna a stěn při čištění příkopů pozemních komunikací jsou započteny v cenách souborů cen 938 90-2 . Čištění příkopů komunikací v suchu nebo ve vodě části A02 Zemní práce pro objekty oborů 821 až 828._x000D_
5. Míru zhutnění určuje projekt. Ceny se zhutněním jsou určeny pro jakoukoliv míru zhutnění._x000D_
</t>
  </si>
  <si>
    <t>3,84*0,35*2+4,85*0,25"0brubník</t>
  </si>
  <si>
    <t>3,84*4,85"dlažba</t>
  </si>
  <si>
    <t>Svislé a kompletní konstrukce</t>
  </si>
  <si>
    <t>13</t>
  </si>
  <si>
    <t>338171113</t>
  </si>
  <si>
    <t>Montáž sloupků a vzpěr plotových ocelových trubkových nebo profilovaných výšky do 2,00 m se zabetonováním do 0,08 m3 do připravených jamek</t>
  </si>
  <si>
    <t>kus</t>
  </si>
  <si>
    <t>-536432156</t>
  </si>
  <si>
    <t xml:space="preserve">Poznámka k souboru cen:_x000D_
1. Ceny lze použít i pro zalití (zabetonování) vzpěr rohových sloupků._x000D_
2. V cenách nejsou započteny náklady na:_x000D_
a) sloupky a vzpěry, toto se oceňuje ve specifikaci,_x000D_
b) vrtání jamek, tyto se oceňují souborem cen 131 1.-13.. - Vrtání jamek pro plotové sloupky tohoto katalogu._x000D_
3. Výškou sloupku se rozumí jeho délka před osazením._x000D_
4. V cenách 338 17-1115 a -1125 je pevným podkladem myšlena stávající podezdívka nebo podhrabová deska._x000D_
5. Montáž pletiva se oceňuje cenami souboru cen 348 17 Osazení oplocení._x000D_
6. V cenách osazování do zemního vrutu je započten i štěrk fixující sloupek._x000D_
</t>
  </si>
  <si>
    <t>14</t>
  </si>
  <si>
    <t>M</t>
  </si>
  <si>
    <t>R5501</t>
  </si>
  <si>
    <t>Ocelový sloupek 70x5, povrch úprava žár.zinek + 2x akryl, vč. doplňků-panty, víčko</t>
  </si>
  <si>
    <t>261576695</t>
  </si>
  <si>
    <t>R5502</t>
  </si>
  <si>
    <t>Ocelový sloupek 48x4, povrch úprava žár.zinek + 2x akryl, vč. doplňků-kování, panty, víčko</t>
  </si>
  <si>
    <t>-735825574</t>
  </si>
  <si>
    <t>16</t>
  </si>
  <si>
    <t>348101210</t>
  </si>
  <si>
    <t>Osazení vrat a vrátek k oplocení na sloupky ocelové, plochy jednotlivě do 2 m2</t>
  </si>
  <si>
    <t>-980092445</t>
  </si>
  <si>
    <t xml:space="preserve">Poznámka k souboru cen:_x000D_
1. V cenách jsou započteny i náklady na montážní materiál. Jedná se o drobný materiál, proto není v kalkulaci jmenovitě uveden. Tento materiál je součásti výrobní režie._x000D_
2. V cenách nejsou započteny náklady na dodávku vrat a vrátek; tyto se oceňují ve specifikaci._x000D_
</t>
  </si>
  <si>
    <t>17</t>
  </si>
  <si>
    <t>R5532002</t>
  </si>
  <si>
    <t>Vrátka - ocel. profil + výplet z PVC pletiva, povrch žár.zinek + 2x akryl, 1,25x1,5 m, vč. zámku,  kování a doplňků</t>
  </si>
  <si>
    <t>1126015371</t>
  </si>
  <si>
    <t>18</t>
  </si>
  <si>
    <t>348101230</t>
  </si>
  <si>
    <t>Osazení vrat a vrátek k oplocení na sloupky ocelové, plochy jednotlivě přes 4 do 6 m2</t>
  </si>
  <si>
    <t>2045014409</t>
  </si>
  <si>
    <t>19</t>
  </si>
  <si>
    <t>R5532001</t>
  </si>
  <si>
    <t>Vrata - ocel. profil + výplet z PVC pletiva, povrch žár.zinek + 2x akryl, 3,6x1,5 m, vč. kování a doplňků</t>
  </si>
  <si>
    <t>1961908820</t>
  </si>
  <si>
    <t>Komunikace pozemní</t>
  </si>
  <si>
    <t>20</t>
  </si>
  <si>
    <t>564851111</t>
  </si>
  <si>
    <t>Podklad ze štěrkodrti ŠD s rozprostřením a zhutněním, po zhutnění tl. 150 mm</t>
  </si>
  <si>
    <t>1342608845</t>
  </si>
  <si>
    <t>3,84*0,35*2+4,85*0,25"pod obrubník</t>
  </si>
  <si>
    <t>564871111</t>
  </si>
  <si>
    <t>Podklad ze štěrkodrti ŠD s rozprostřením a zhutněním, po zhutnění tl. 250 mm</t>
  </si>
  <si>
    <t>-1824156153</t>
  </si>
  <si>
    <t>22</t>
  </si>
  <si>
    <t>596212210</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</si>
  <si>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do 50 m2</t>
  </si>
  <si>
    <t>522568526</t>
  </si>
  <si>
    <t xml:space="preserve">Poznámka k souboru cen:_x000D_
1. Pro volbu cen dlažeb platí toto rozdělení: Skupina A: dlažby z prvků stejného tvaru, Skupina B: dlažby z prvků dvou a více tvarů, nebo z obrazců o ploše jednotlivě do 100 m2, Skupina C: dlažby obloukovitých tvarů (oblouky, kruhy, apod.)._x000D_
2. V cenách jsou započteny i náklady na dodání hmot pro lože a na dodání materiálu na výplň spár._x000D_
3. V cenách nejsou započteny náklady na dodání zámkové dlažby, které se oceňuje ve specifikaci; ztratné lze dohodnout u plochy_x000D_
a) do 100 m2 ve výši 3 %,_x000D_
b) přes 100 do 300 m2 ve výši 2 %,_x000D_
c) přes 300 m2 ve výši 1 %._x000D_
4. Část lože přesahující tloušťku 50 mm se oceňuje cenami souboru cen 451 ..-9 Příplatek za každých dalších 10 mm tloušťky podkladu nebo lože._x000D_
</t>
  </si>
  <si>
    <t>3,84*4,85</t>
  </si>
  <si>
    <t>23</t>
  </si>
  <si>
    <t>59245020</t>
  </si>
  <si>
    <t>dlažba skladebná betonová 200x100x80mm přírodní</t>
  </si>
  <si>
    <t>-1994511282</t>
  </si>
  <si>
    <t>18,624*1,015</t>
  </si>
  <si>
    <t>Ostatní konstrukce a práce, bourání</t>
  </si>
  <si>
    <t>24</t>
  </si>
  <si>
    <t>916131213</t>
  </si>
  <si>
    <t>Osazení silničního obrubníku betonového se zřízením lože, s vyplněním a zatřením spár cementovou maltou stojatého s boční opěrou z betonu prostého, do lože z betonu prostého</t>
  </si>
  <si>
    <t>m</t>
  </si>
  <si>
    <t>-752058899</t>
  </si>
  <si>
    <t xml:space="preserve">Poznámka k souboru cen:_x000D_
1. V cenách silničních obrubníků ležatých i stojatých jsou započteny:_x000D_
a) pro osazení do lože z kameniva těženého i náklady na dodání hmot pro lože tl. 80 až 100 mm,_x000D_
b) pro osazení do lože z betonu prostého i náklady na dodání hmot pro lože tl. 80 až 100 mm; v cenách -1113 a -1213 též náklady na zřízení bočních opěr._x000D_
2. Část lože z betonu prostého přesahující tl. 100 mm se oceňuje cenou 916 99-1121 Lože pod obrubníky, krajníky nebo obruby z dlažebních kostek._x000D_
3. V cenách nejsou započteny náklady na dodání obrubníků, tyto se oceňují ve specifikaci._x000D_
</t>
  </si>
  <si>
    <t>3,840*2"boky</t>
  </si>
  <si>
    <t>4,85"pod vraty</t>
  </si>
  <si>
    <t>25</t>
  </si>
  <si>
    <t>59217029</t>
  </si>
  <si>
    <t>obrubník betonový silniční nájezdový 1000x150x150mm</t>
  </si>
  <si>
    <t>1366736995</t>
  </si>
  <si>
    <t>12,53*1,015</t>
  </si>
  <si>
    <t>26</t>
  </si>
  <si>
    <t>966072820</t>
  </si>
  <si>
    <t>Rozebrání oplocení z dílců plechových vlnitých nebo profilovaných, hmotnosti 1m oplocení do 30 kg</t>
  </si>
  <si>
    <t>1596185614</t>
  </si>
  <si>
    <t xml:space="preserve">Poznámka k souboru cen:_x000D_
1. V cenách jsou započteny i náklady na odklizení materiálu na vzdálenost do 20 m nebo naložení na dopravní prostředek._x000D_
2. V cenách nejsou započteny náklady na demontáž sloupků._x000D_
</t>
  </si>
  <si>
    <t>27</t>
  </si>
  <si>
    <t>R966121</t>
  </si>
  <si>
    <t>Úprava stávajících sloupků stávajícího oplocení po rozebrání části oplocení</t>
  </si>
  <si>
    <t>kpl</t>
  </si>
  <si>
    <t>-1087887736</t>
  </si>
  <si>
    <t>998</t>
  </si>
  <si>
    <t>Přesun hmot</t>
  </si>
  <si>
    <t>28</t>
  </si>
  <si>
    <t>998232110</t>
  </si>
  <si>
    <t>Přesun hmot pro oplocení se svislou nosnou konstrukcí zděnou z cihel, tvárnic, bloků, popř. kovovou nebo dřevěnou vodorovná dopravní vzdálenost do 50 m, pro oplocení výšky do 3 m</t>
  </si>
  <si>
    <t>-759732346</t>
  </si>
  <si>
    <t xml:space="preserve">Poznámka k souboru cen:_x000D_
1. Cenu -2111 lze použít i pro oplocení ze sloupků a dílců prefabrikovaných dřevěných, kovových nebo železobetonových_x000D_
</t>
  </si>
  <si>
    <t>302 - SO 302 VODOVODNÍ PŘÍPOJKA K ČP. 512</t>
  </si>
  <si>
    <t>22221</t>
  </si>
  <si>
    <t xml:space="preserve">    4 - Vodorovné konstrukce</t>
  </si>
  <si>
    <t xml:space="preserve">    8 - Trubní vedení</t>
  </si>
  <si>
    <t>PSV - Práce a dodávky PSV</t>
  </si>
  <si>
    <t xml:space="preserve">    722 - Zdravotechnika - vnitřní vodovod</t>
  </si>
  <si>
    <t>132201201</t>
  </si>
  <si>
    <t>Hloubení zapažených i nezapažených rýh šířky přes 600 do 2 000 mm s urovnáním dna do předepsaného profilu a spádu v hornině tř. 3 do 100 m3</t>
  </si>
  <si>
    <t>322643755</t>
  </si>
  <si>
    <t xml:space="preserve">Poznámka k souboru cen:_x000D_
1. V cenách jsou započteny i náklady na případné nutné přemístění výkopku ve výkopišti na vzdálenost do 3 m a na přehození výkopku na přilehlém terénu na vzdálenost do 5 m od okraje jámy nebo naložení na dopravní prostředek._x000D_
2. Hloubení rýh při lesnicko-technických melioracích se oceňuje:_x000D_
a) ve stržích cenami platnými pro objem výkopu do 100 m3, i když skutečný objem výkopu je větší,_x000D_
b) mimo strže pro příčná a podélná zpevnění dna a břehů pod obrysem výkopu pro koryta vodotečí, zejména pro konstrukce těles, stupňů, boků, předprahů, prahů, odháněk, výhonů a pro základy zdí, dlažeb, rovnanin, plůtků a hatí, pro jakoukoliv šířku rýhy, při objemu do 100 m3 cenami příslušnými pro objem výkopu do 100 m3 a při jakémkoliv objemu výkopu přes 100 m3 cenami příslušnými pro objem výkopu přes 100 do 1 000 m3._x000D_
3. Náklady na svislé přemístění výkopku nad 1 m hloubky se určí dle ustanovení článku č. 3161 všeobecných podmínek katalogu._x000D_
4. Předepisuje-li projekt hloubit rýhy 5 až 7 bez použití trhavin, oceňuje se toto hloubení:_x000D_
a) v suchu nebo mokru cenami 138 40-1201, 138 50-1201 a 138 60-1201 Dolamování hloubených vykopávek,_x000D_
b) v tekoucí vodě při jakékoliv její rychlosti individuálně._x000D_
5. Ceny nelze použít pro hloubení rýh a hloubky přes 16 m. Tyto práce se oceňují individuálně._x000D_
</t>
  </si>
  <si>
    <t>8,7*0,8*1,55*0,5</t>
  </si>
  <si>
    <t>132201209</t>
  </si>
  <si>
    <t>Hloubení zapažených i nezapažených rýh šířky přes 600 do 2 000 mm s urovnáním dna do předepsaného profilu a spádu v hornině tř. 3 Příplatek k cenám za lepivost horniny tř. 3</t>
  </si>
  <si>
    <t>-2111353350</t>
  </si>
  <si>
    <t>132301201</t>
  </si>
  <si>
    <t>Hloubení zapažených i nezapažených rýh šířky přes 600 do 2 000 mm s urovnáním dna do předepsaného profilu a spádu v hornině tř. 4 do 100 m3</t>
  </si>
  <si>
    <t>-1748384459</t>
  </si>
  <si>
    <t>132301209</t>
  </si>
  <si>
    <t>Hloubení zapažených i nezapažených rýh šířky přes 600 do 2 000 mm s urovnáním dna do předepsaného profilu a spádu v hornině tř. 4 Příplatek k cenám za lepivost horniny tř. 4</t>
  </si>
  <si>
    <t>-521582583</t>
  </si>
  <si>
    <t>133201101</t>
  </si>
  <si>
    <t>Hloubení zapažených i nezapažených šachet s případným nutným přemístěním výkopku ve výkopišti v hornině tř. 3 do 100 m3</t>
  </si>
  <si>
    <t>1341530303</t>
  </si>
  <si>
    <t xml:space="preserve">Poznámka k souboru cen:_x000D_
1. Ceny 10-1101 až 40-1101 jsou určeny jen pro šachty hloubky do 12 m. Šachty větších hloubek se oceňují individuálně._x000D_
2. V cenách jsou započteny i náklady na:_x000D_
a) svislé přemístění výkopku,_x000D_
b) urovnání dna do předepsaného profilu a spádu._x000D_
c) přehození výkopku na přilehlém terénu na vzdálenost do 5 m od hrany šachty nebo naložení na dopravní prostředek._x000D_
3. V cenách nejsou započteny náklady na roubení._x000D_
4. Pažení šachet bentonitovou suspenzí se oceňuje takto:_x000D_
a) dodání bentonitové suspenze cenou 239 68-1711 Bentonitová suspenze pro pažení rýh pro podzemní stěny – její výroba katalogu 800-2 Zvlášní zakládání objektů; množství v m2 se určí jako součin objemu vyhloubeného prostoru (v m3) a koeficientu 1,667,_x000D_
b) doplnění bentonitové suspenze se ocení cenou 239 68-4111 Doplnění bentonitové suspenze katalogu 800-2 Zvlášní zakládání objektů._x000D_
5. Vodorovné přemístění výkopku ze šachet, pažených bentonitovou suspenzí, se oceňuje cenami souboru cen 162 . 0-31 Vodorovné přemístění výkopku z rýh podzemních stěn, vodorovné přemístění znehodnocené bentonitové suspenze se oceňuje cenami souboru cen 162 . . -4 . Vodorovné přemístění znehodnocené suspenze katalogu 800-2 Zvláštní zakládání objektů._x000D_
</t>
  </si>
  <si>
    <t>(Pi*1,982/3*(2,236*2,236+2,236*1,275+1,275*1,275))*0,5</t>
  </si>
  <si>
    <t>133201109</t>
  </si>
  <si>
    <t>Hloubení zapažených i nezapažených šachet s případným nutným přemístěním výkopku ve výkopišti v hornině tř. 3 Příplatek k cenám za lepivost horniny tř. 3</t>
  </si>
  <si>
    <t>-581535198</t>
  </si>
  <si>
    <t>133301101</t>
  </si>
  <si>
    <t>Hloubení zapažených i nezapažených šachet s případným nutným přemístěním výkopku ve výkopišti v hornině tř. 4 do 100 m3</t>
  </si>
  <si>
    <t>1308188568</t>
  </si>
  <si>
    <t>133301109</t>
  </si>
  <si>
    <t>Hloubení zapažených i nezapažených šachet s případným nutným přemístěním výkopku ve výkopišti v hornině tř. 4 Příplatek k cenám za lepivost horniny tř. 4</t>
  </si>
  <si>
    <t>1353859810</t>
  </si>
  <si>
    <t>151811131</t>
  </si>
  <si>
    <t>Zřízení pažicích boxů pro pažení a rozepření stěn rýh podzemního vedení hloubka výkopu do 4 m, šířka do 1,2 m</t>
  </si>
  <si>
    <t>-671680852</t>
  </si>
  <si>
    <t xml:space="preserve">Poznámka k souboru cen:_x000D_
1. Množství měrných jednotek pažicích boxů se určuje v m2 celkové zapažené plochy (započítávají se obě strany výkopu)._x000D_
</t>
  </si>
  <si>
    <t>8,7*1,55</t>
  </si>
  <si>
    <t>151811231</t>
  </si>
  <si>
    <t>Odstranění pažicích boxů pro pažení a rozepření stěn rýh podzemního vedení hloubka výkopu do 4 m, šířka do 1,2 m</t>
  </si>
  <si>
    <t>911560171</t>
  </si>
  <si>
    <t>161101101</t>
  </si>
  <si>
    <t>Svislé přemístění výkopku bez naložení do dopravní nádoby avšak s vyprázdněním dopravní nádoby na hromadu nebo do dopravního prostředku z horniny tř. 1 až 4, při hloubce výkopu přes 1 do 2,5 m</t>
  </si>
  <si>
    <t>1630848163</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</si>
  <si>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výkopišti._x000D_
2. Ceny pro hloubku přes 1 do 2,5 m, přes 2,5 m do 4 m atd. jsou určeny pro svislé přemístění výkopku od 0 do 2,5 m, od 0 do 4 m atd._x000D_
3. Množství materiálu i stavební suti z rozbouraných konstrukcí pro přemístění se rovná objemu konstrukcí před rozbouráním._x000D_
</t>
  </si>
  <si>
    <t>9,834*2"šachta</t>
  </si>
  <si>
    <t>5,394*2"potrubí</t>
  </si>
  <si>
    <t>1625985258</t>
  </si>
  <si>
    <t>25,155"zásyp</t>
  </si>
  <si>
    <t>-1898976743</t>
  </si>
  <si>
    <t>5,394*2+9,834*2"výkop</t>
  </si>
  <si>
    <t>-25,155"zásyp</t>
  </si>
  <si>
    <t>1709182275</t>
  </si>
  <si>
    <t>5,301*40</t>
  </si>
  <si>
    <t>1253678949</t>
  </si>
  <si>
    <t>5,301*1,85</t>
  </si>
  <si>
    <t>174101101</t>
  </si>
  <si>
    <t>Zásyp sypaninou z jakékoliv horniny s uložením výkopku ve vrstvách se zhutněním jam, šachet, rýh nebo kolem objektů v těchto vykopávkách</t>
  </si>
  <si>
    <t>2007046708</t>
  </si>
  <si>
    <t xml:space="preserve">Poznámka k souboru cen:_x000D_
1. Ceny 174 10-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potrubí._x000D_
4. V cenách 10-1101, 10-1103, 20-1101 a 20-1103 je započteno přemístění sypaniny ze vzdálenosti 10 m od kraje výkopu nebo zasypávaného prostoru, měřeno k těžišti skládky._x000D_
5. V ceně 10-1102 je započteno přemístění sypaniny ze vzdálenosti 15 m od hrany zasypávaného prostoru, měřeno k těžišti skládky._x000D_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._x000D_
7. Odklizení zbylého výkopku po provedení zásypu zářezů se šikmými stěnami pro podzemní vedení nebo zásypu jam a rýh pro podzemní vedení se oceňuje, je-li objem zbylého výkopku:_x000D_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výkopku;_x000D_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8._x000D_
8. Rozprostření zbylého výkopku podél výkopu a nad výkopem po provedení zásypů zářezů se šikmými stěnami pro podzemní vedení nebo zásypu jam a rýh pro podzemní vedení se oceňuje:_x000D_
a) cenou 171 20-1101 Uložení sypaniny do nezhutněných násypů, není-li projektem předepsáno zhutnění rozprostřeného zbylého výkopku,_x000D_
b) cenou 171 10-1111 Uložení sypaniny do násypů z hornin sypkých, je-li předepsáno zhutnění rozprostřeného zbylého výkopku, a to v objemu vypočteném podle poznámky č.6, příp. zmenšeném o objem výkopku, který byl již odklizen._x000D_
9. Míru zhutnění předepisuje projekt._x000D_
</t>
  </si>
  <si>
    <t>9,834*2</t>
  </si>
  <si>
    <t>-3,14*0,775*0,775*0,1"šachta</t>
  </si>
  <si>
    <t>-0,283"deska</t>
  </si>
  <si>
    <t>-((PI*0,6*0,6*1,5)+(PI*0,3*0,3*0,25))"šachta</t>
  </si>
  <si>
    <t>Mezisoučet - šachta</t>
  </si>
  <si>
    <t>5,394*2</t>
  </si>
  <si>
    <t>-8,7*0,8*0,1"potrubí</t>
  </si>
  <si>
    <t>-2,366"obsyp</t>
  </si>
  <si>
    <t>Mezisoučet</t>
  </si>
  <si>
    <t>175151101</t>
  </si>
  <si>
    <t>Obsypání potrubí strojně sypaninou z vhodných hornin tř. 1 až 4 nebo materiálem připraveným podél výkopu ve vzdálenosti do 3 m od jeho kraje, pro jakoukoliv hloubku výkopu a míru zhutnění bez prohození sypaniny</t>
  </si>
  <si>
    <t>-1129347028</t>
  </si>
  <si>
    <t xml:space="preserve">Poznámka k souboru cen:_x000D_
1. Objem obsypu na 1 m délky potrubí se rovná šířce dna výkopu násobené součtem vnějšího průměru potrubí příp. i s obalem a projektované tloušťky obsypu nad, případně i pod potrubím. Pro odečítání objemu potrubí se započítávají všechny vestavěné konstrukce nebo uložené vedení i s jejich obklady a podklady (tento objem se nazývá objemem horniny vytlačené konstrukcí)._x000D_
2. Míru zhutnění předepisuje projekt._x000D_
3. V cenách nejsou zahrnuty náklady na nakupovanou sypaninu. Tato se oceňuje ve specifikaci._x000D_
4. V cenách nejsou zahrnuty náklady na prohození sypaniny, tyto náklady se oceňují položkou 17511-1109 Příplatek za prohození sypaniny._x000D_
</t>
  </si>
  <si>
    <t>8,7*0,8*(0,3+0,04)</t>
  </si>
  <si>
    <t>58337303</t>
  </si>
  <si>
    <t>štěrkopísek frakce 0/8</t>
  </si>
  <si>
    <t>151987762</t>
  </si>
  <si>
    <t>2,366*2</t>
  </si>
  <si>
    <t>Vodorovné konstrukce</t>
  </si>
  <si>
    <t>451541111</t>
  </si>
  <si>
    <t>Lože pod potrubí, stoky a drobné objekty v otevřeném výkopu ze štěrkodrtě 0-63 mm</t>
  </si>
  <si>
    <t>200193431</t>
  </si>
  <si>
    <t xml:space="preserve">Poznámka k souboru cen:_x000D_
1. Ceny -1111 a -1192 lze použít i pro zřízení sběrných vrstev nad drenážními trubkami._x000D_
2. V cenách -5111 a -1192 jsou započteny i náklady na prohození výkopku získaného při zemních pracích._x000D_
</t>
  </si>
  <si>
    <t>8,7*0,8*0,1"potrubí</t>
  </si>
  <si>
    <t>3,14*0,775*0,775*0,1"šachta</t>
  </si>
  <si>
    <t>452321141</t>
  </si>
  <si>
    <t>Podkladní a zajišťovací konstrukce z betonu železového v otevřeném výkopu desky pod potrubí, stoky a drobné objekty z betonu tř. C 16/20</t>
  </si>
  <si>
    <t>1896836343</t>
  </si>
  <si>
    <t xml:space="preserve">Poznámka k souboru cen:_x000D_
1. Ceny -1121 až -1191 a -1192 lze použít i pro ochrannou vrstvu pod železobetonové konstrukce._x000D_
2. Ceny -2121 až -2191 a -2192 jsou určeny pro jakékoliv úkosy sedel._x000D_
</t>
  </si>
  <si>
    <t>3,14*0,775*0,775*0,15"šachta</t>
  </si>
  <si>
    <t>452368211</t>
  </si>
  <si>
    <t>Výztuž podkladních desek, bloků nebo pražců v otevřeném výkopu ze svařovaných sítí typu Kari</t>
  </si>
  <si>
    <t>-927613005</t>
  </si>
  <si>
    <t>3,14*0,775*0,775*5,4*0,001"šachta</t>
  </si>
  <si>
    <t>Trubní vedení</t>
  </si>
  <si>
    <t>871171211</t>
  </si>
  <si>
    <t>Montáž vodovodního potrubí z plastů v otevřeném výkopu z polyetylenu PE 100 svařovaných elektrotvarovkou SDR 11/PN16 D 40 x 3,7 mm</t>
  </si>
  <si>
    <t>-1863833348</t>
  </si>
  <si>
    <t xml:space="preserve">Poznámka k souboru cen:_x000D_
1. V cenách potrubí nejsou započteny náklady na:_x000D_
a) dodání potrubí; potrubí se oceňuje ve specifikaci; ztratné lze dohodnout u trub polyetylénových ve výši 1,5 %; u trub z tvrdého PVC ve výši 3 %,_x000D_
b) dodání tvarovek; tvarovky se oceňují ve specifikaci._x000D_
2. Ceny -2111 jsou určeny i pro plošné kolektory primárních okruhů tepelných čerpadel._x000D_
</t>
  </si>
  <si>
    <t>28613111</t>
  </si>
  <si>
    <t>potrubí vodovodní PE100 PN 16 SDR11 6m 100m 40x3,7mm</t>
  </si>
  <si>
    <t>101369116</t>
  </si>
  <si>
    <t>8,700*1,015</t>
  </si>
  <si>
    <t>877171101</t>
  </si>
  <si>
    <t>Montáž tvarovek na vodovodním plastovém potrubí z polyetylenu PE 100 elektrotvarovek SDR 11/PN16 spojek, oblouků nebo redukcí d 40</t>
  </si>
  <si>
    <t>1175374127</t>
  </si>
  <si>
    <t xml:space="preserve">Poznámka k souboru cen:_x000D_
1. V cenách montáže tvarovek nejsou započteny náklady na dodání tvarovek. Tyto náklady se oceňují ve specifikaci._x000D_
</t>
  </si>
  <si>
    <t>28653053</t>
  </si>
  <si>
    <t>elektrokoleno 90° PE 100 D 40mm</t>
  </si>
  <si>
    <t>-441093693</t>
  </si>
  <si>
    <t>28615970</t>
  </si>
  <si>
    <t>elektrospojka SDR 11 PE 100 PN 16 D 40mm</t>
  </si>
  <si>
    <t>-331298050</t>
  </si>
  <si>
    <t>1,000"spoj potrubí</t>
  </si>
  <si>
    <t>28614956</t>
  </si>
  <si>
    <t>elektrotvarovka T-kus rovnoramenný PE 100 PN 16 D 40mm</t>
  </si>
  <si>
    <t>-626362114</t>
  </si>
  <si>
    <t>1,000"napojení na stáv.přípojku</t>
  </si>
  <si>
    <t>891181112</t>
  </si>
  <si>
    <t>Montáž vodovodních armatur na potrubí šoupátek nebo klapek uzavíracích v otevřeném výkopu nebo v šachtách s osazením zemní soupravy (bez poklopů) DN 40</t>
  </si>
  <si>
    <t>1980749507</t>
  </si>
  <si>
    <t xml:space="preserve">Poznámka k souboru cen:_x000D_
1. V cenách jsou započteny i náklady:_x000D_
a) u šoupátek ceny -1112 na vytvoření otvorů ve stropech šachet pro prostup zemních souprav šoupátek,_x000D_
b) u hlavních ventilů ceny -3111 na osazení zemních souprav,_x000D_
c) u navrtávacích pasů ceny -9111 na výkop montážních jamek, opravu izolace ocelových trubek a na osazení zemních souprav._x000D_
2. V cenách nejsou započteny náklady na:_x000D_
a) dodání vodoměrů, šoupátek, uzavíracích klapek, ventilů, montážních vložek, kompenzátorů, koncových nebo zpětných klapek, hydrantů, zemních souprav, šoupátkových koleček, šoupátkových a hydrantových klíčů, navrtávacích pasů, tvarovek a kompenzačních nástavců; tyto armatury se oceňují ve specifikaci,_x000D_
b) podkladní bloky pod armatury; bloky se oceňují příslušnými cenami souborů cen 452 2 . - . 1 Podkladní a zajišťovací konstrukce zděné na maltu cementovou, 452 3*- . 1 Podkladní a zajišťovací konstrukce z betonu, 452 35- . 1 Bednění podkladních a zajišťovacích konstrukcí části A 01 tohoto ceníku,_x000D_
c) obsyp odvodňovacího zařízení hydrantů ze štěrku nebo štěrkopísku; obsyp se oceňuje příslušnými cenami souboru cen 451 5 . - . 1 Lože pod potrubí, stoky a drobné objekty části A 01 tohoto katalogu,_x000D_
d) osazení hydrantových, šoupátkových a ventilových poklopů; osazení poklopů se oceňuje příslušnými cenami souboru cen 899 40-11 Osazení poklopů litinových části A 01 tohoto katalogu._x000D_
3. V cenách 891 52-4121 a -5211 nejsou započteny náklady na dodání těsnících pryžových kroužků. Tyto se oceňují ve specifikaci, nejsou-li zahrnuty v ceně trub._x000D_
4. V cenách 891 ..-5313 nejsou započteny náklady na dodání potrubní spojky. Tyto jsou zahrnuty v ceně trub._x000D_
</t>
  </si>
  <si>
    <t>29</t>
  </si>
  <si>
    <t>R-5004</t>
  </si>
  <si>
    <t>SOUPRAVA ZEMNÍ TELESKOPICKÁ DOM. ŠOUPÁTKA-1,8-2,5 3/4"-2" (1,8-2,5m)</t>
  </si>
  <si>
    <t>1028349125</t>
  </si>
  <si>
    <t>30</t>
  </si>
  <si>
    <t>R-6416</t>
  </si>
  <si>
    <t>TVAROVKA - spojka 6/4"-40</t>
  </si>
  <si>
    <t>1140611257</t>
  </si>
  <si>
    <t>31</t>
  </si>
  <si>
    <t>42221423</t>
  </si>
  <si>
    <t>šoupátko přípojkové přímé DN 40 PN 16 připojovací rozměr 50x2"</t>
  </si>
  <si>
    <t>-1159490469</t>
  </si>
  <si>
    <t>32</t>
  </si>
  <si>
    <t>R-348101</t>
  </si>
  <si>
    <t>PODKLAD. DESKA  BETONOVÁ</t>
  </si>
  <si>
    <t>-1470207046</t>
  </si>
  <si>
    <t>33</t>
  </si>
  <si>
    <t>891319111</t>
  </si>
  <si>
    <t>Montáž vodovodních armatur na potrubí navrtávacích pasů s ventilem Jt 1 MPa, na potrubí z trub litinových, ocelových nebo plastických hmot DN 150</t>
  </si>
  <si>
    <t>1536023921</t>
  </si>
  <si>
    <t>34</t>
  </si>
  <si>
    <t>42273562</t>
  </si>
  <si>
    <t>pás navrtávací se závitovým výstupem z tvárné litiny pro vodovodní PE a PVC potrubí 160-2”</t>
  </si>
  <si>
    <t>1471774817</t>
  </si>
  <si>
    <t>35</t>
  </si>
  <si>
    <t>892233122</t>
  </si>
  <si>
    <t>Proplach a dezinfekce vodovodního potrubí DN od 40 do 70</t>
  </si>
  <si>
    <t>336762454</t>
  </si>
  <si>
    <t xml:space="preserve">Poznámka k souboru cen:_x000D_
1. V cenách jsou započteny náklady na napuštění a vypuštění vody, dodání vody a dezinfekčního prostředku._x000D_
</t>
  </si>
  <si>
    <t>36</t>
  </si>
  <si>
    <t>892241111</t>
  </si>
  <si>
    <t>Tlakové zkoušky vodou na potrubí DN do 80</t>
  </si>
  <si>
    <t>-1627029812</t>
  </si>
  <si>
    <t xml:space="preserve">Poznámka k souboru cen:_x000D_
1. Ceny -2111 jsou určeny pro zabezpečení jednoho konce zkoušeného úseku jakéhokoliv druhu potrubí._x000D_
2. V cenách jsou započteny náklady:_x000D_
a) u cen -1111 - na přísun, montáž, demontáž a odsun zkoušecího čerpadla, napuštění tlakovou vodou a dodání vody pro tlakovou zkoušku,_x000D_
b) u cen -2111 - na montáž a demontáž výrobků nebo dílců pro zabezpečení konce zkoušeného úseku potrubí, na montáž a demontáž koncových tvarovek, na montáž zaslepovací příruby, na zaslepení odboček pro hydranty, vzdušníky a jiné armatury a odbočky pro odbočující řady,_x000D_
</t>
  </si>
  <si>
    <t>37</t>
  </si>
  <si>
    <t>892372111</t>
  </si>
  <si>
    <t>Tlakové zkoušky vodou zabezpečení konců potrubí při tlakových zkouškách DN do 300</t>
  </si>
  <si>
    <t>-1853996160</t>
  </si>
  <si>
    <t>38</t>
  </si>
  <si>
    <t>893811163</t>
  </si>
  <si>
    <t>Osazení vodoměrné šachty z polypropylenu PP samonosné pro běžné zatížení kruhové, průměru D do 1,2 m, světlé hloubky od 1,4 m do 1,6 m</t>
  </si>
  <si>
    <t>-340854228</t>
  </si>
  <si>
    <t xml:space="preserve">Poznámka k souboru cen:_x000D_
1. V cenách jsou započteny i náklady na:_x000D_
a) podkladní desku z betonu prostého tl. 100 mm,_x000D_
b) v cenách -1111 až -1263 je započteno obetonování vodoměrné šachty, z betonu prostého tl. 100 mm_x000D_
2. V cenách nejsou započteny náklady na:_x000D_
a) dodání vodoměrných šachet včetně vík, tyto náklady se oceňují ve specifikaci._x000D_
b) napojení stávajícího vodovodního potrubí se oceňuje cenami souboru 871 . . - . 1 části A 02 tohoto katalogu._x000D_
c) fixování šachty obsypem, který se oceňuje cenami souboru 174 . 0-11 Zásyp sypaninou z jakékoliv horniny z jakékoliv horniny katalogu 800-1 Zemní práce, části A 01._x000D_
</t>
  </si>
  <si>
    <t>39</t>
  </si>
  <si>
    <t>56230594</t>
  </si>
  <si>
    <t>šachta vodoměrná samonosná kruhová 1,2/1,5 m</t>
  </si>
  <si>
    <t>168472813</t>
  </si>
  <si>
    <t>P</t>
  </si>
  <si>
    <t>Poznámka k položce:_x000D_
Kompletní výrobek vč. doplňků - žebřík, komínek, poklop, prostupky</t>
  </si>
  <si>
    <t>40</t>
  </si>
  <si>
    <t>899401112</t>
  </si>
  <si>
    <t>Osazení poklopů litinových šoupátkových</t>
  </si>
  <si>
    <t>-1148965542</t>
  </si>
  <si>
    <t xml:space="preserve">Poznámka k souboru cen:_x000D_
1. V cenách osazení poklopů jsou započteny i náklady na jejich podezdění._x000D_
2. V cenách nejsou započteny náklady na dodání poklopů; tyto se oceňují ve specifikaci. Ztratné se nestanoví._x000D_
</t>
  </si>
  <si>
    <t>41</t>
  </si>
  <si>
    <t>42291352</t>
  </si>
  <si>
    <t>poklop litinový šoupátkový pro zemní soupravy osazení do terénu a do vozovky</t>
  </si>
  <si>
    <t>1410423651</t>
  </si>
  <si>
    <t>42</t>
  </si>
  <si>
    <t>899721111</t>
  </si>
  <si>
    <t>Signalizační vodič na potrubí DN do 150 mm</t>
  </si>
  <si>
    <t>-1447173122</t>
  </si>
  <si>
    <t>43</t>
  </si>
  <si>
    <t>899722113</t>
  </si>
  <si>
    <t>Krytí potrubí z plastů výstražnou fólií z PVC šířky 34cm</t>
  </si>
  <si>
    <t>745323806</t>
  </si>
  <si>
    <t>44</t>
  </si>
  <si>
    <t>998276101</t>
  </si>
  <si>
    <t>Přesun hmot pro trubní vedení hloubené z trub z plastických hmot nebo sklolaminátových pro vodovody nebo kanalizace v otevřeném výkopu dopravní vzdálenost do 15 m</t>
  </si>
  <si>
    <t>1940995916</t>
  </si>
  <si>
    <t xml:space="preserve">Poznámka k souboru cen:_x000D_
1. Položky přesunu hmot nelze užít pro zeminu, sypaniny, štěrkopísek, kamenivo ap. Případná manipulace s tímto materiálem se oceňuje souborem cen 162 .0-11 Vodorovné přemístění výkopku nebo sypaniny katalogu 800-1 Zemní práce._x000D_
</t>
  </si>
  <si>
    <t>PSV</t>
  </si>
  <si>
    <t>Práce a dodávky PSV</t>
  </si>
  <si>
    <t>722</t>
  </si>
  <si>
    <t>Zdravotechnika - vnitřní vodovod</t>
  </si>
  <si>
    <t>45</t>
  </si>
  <si>
    <t>722231075</t>
  </si>
  <si>
    <t>Armatury se dvěma závity ventily zpětné mosazné PN 10 do 110°C G 5/4</t>
  </si>
  <si>
    <t>-1229104987</t>
  </si>
  <si>
    <t>46</t>
  </si>
  <si>
    <t>722239104</t>
  </si>
  <si>
    <t>Armatury se dvěma závity montáž vodovodních armatur se dvěma závity ostatních typů G 5/4</t>
  </si>
  <si>
    <t>405544680</t>
  </si>
  <si>
    <t>Poznámka k položce:_x000D_
Montáž, dodávka hlavního ventilu je provozovatelem vodovodu)</t>
  </si>
  <si>
    <t>47</t>
  </si>
  <si>
    <t>722232064</t>
  </si>
  <si>
    <t>Armatury se dvěma závity kulové kohouty PN 42 do 185 °C přímé vnitřní závit s vypouštěním G 5/4</t>
  </si>
  <si>
    <t>564710817</t>
  </si>
  <si>
    <t>48</t>
  </si>
  <si>
    <t>722234266</t>
  </si>
  <si>
    <t>Armatury se dvěma závity filtry mosazný PN 16 do 120 °C G 5/4</t>
  </si>
  <si>
    <t>84025802</t>
  </si>
  <si>
    <t>49</t>
  </si>
  <si>
    <t>-1622898951</t>
  </si>
  <si>
    <t>50</t>
  </si>
  <si>
    <t>R-60930</t>
  </si>
  <si>
    <t>Plast  spojka 40x5/4" vnějš.záv.</t>
  </si>
  <si>
    <t>-1780508580</t>
  </si>
  <si>
    <t>51</t>
  </si>
  <si>
    <t>722260902</t>
  </si>
  <si>
    <t>Oprava vodoměrů zpětná montáž vodoměrů přírubových do DN 50</t>
  </si>
  <si>
    <t>-3800840</t>
  </si>
  <si>
    <t xml:space="preserve">Poznámka k souboru cen:_x000D_
1. V cenách -1902 až -1924 Výměna vodoměrů jsou zahrnuty náklady na demontáž stávajícího a montáž nového vodoměru. Náklady na dodávku vodoměru se oceňují ve specifikaci._x000D_
2. V cenách -1902 až -1924 Výměna vodoměrů nejsou zahrnuty:_x000D_
a) náklady na proplach potrubí a zkoušky těsnosti, tyto se oceňují souborem cen 722 29-02 Zkoušky, proplach a desinfekce vodovodního potrubí, části A02 tohoto katalogu._x000D_
b) náklady na uzavření a otevření vodovodního potrubí včetně vypuštění a napuštění, tyto se oceňují souborem cen 722 19-09 Opravy ostatní v této části katalogu._x000D_
</t>
  </si>
  <si>
    <t>Poznámka k položce:_x000D_
Montáž, dodávka vodoměru je provozovatelem vodovodu)</t>
  </si>
  <si>
    <t>52</t>
  </si>
  <si>
    <t>998722101</t>
  </si>
  <si>
    <t>Přesun hmot pro vnitřní vodovod stanovený z hmotnosti přesunovaného materiálu vodorovná dopravní vzdálenost do 50 m v objektech výšky do 6 m</t>
  </si>
  <si>
    <t>-875934988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</si>
  <si>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specifikaci._x000D_
2. Pokud nelze jednoznačně stanovit hmotnost přesunovaných materiálů, lze pro výpočet přesunu hmot použít orientačně procentní sazbu. Touto sazbou se vynásobí rozpočtové náklady za celý stavební díl včetně nákladů na materiál ve specifikacích._x000D_
3. Příplatek k cenám -2181 pro přesun prováděný bez použití mechanizace, tj. za ztížených podmínek, lze použít pouze pro hmotnost materiálu, která se tímto způsobem skutečně přemísťuje._x000D_
</t>
  </si>
  <si>
    <t>303 - SO 303 Zrušení studny</t>
  </si>
  <si>
    <t>22223</t>
  </si>
  <si>
    <t xml:space="preserve">    2 - Zakládání</t>
  </si>
  <si>
    <t xml:space="preserve">    997 - Přesun sutě</t>
  </si>
  <si>
    <t>131203101</t>
  </si>
  <si>
    <t>Hloubení zapažených i nezapažených jam ručním nebo pneumatickým nářadím s urovnáním dna do předepsaného profilu a spádu v horninách tř. 3 soudržných</t>
  </si>
  <si>
    <t>112471861</t>
  </si>
  <si>
    <t xml:space="preserve">Poznámka k souboru cen:_x000D_
1. V cenách jsou započteny i náklady na přehození výkopku na přilehlém terénu na vzdálenost do 3 m od okraje jámy nebo naložení na dopravní prostředek._x000D_
2. V cenách 10-3101 až 40-3102 jsou započteny i náklady na svislý přesun horniny po házečkách do 2 metrů._x000D_
</t>
  </si>
  <si>
    <t>(Pi*1,5/3*(0,94*0,94+0,94*1,1+1,1*1,1))"těsnění kolem studny</t>
  </si>
  <si>
    <t>-(PI*0,48*0,48*1,5)"odp.skruží</t>
  </si>
  <si>
    <t>-1217707375</t>
  </si>
  <si>
    <t>-1007102247</t>
  </si>
  <si>
    <t>5,340"zásyp studny</t>
  </si>
  <si>
    <t>171101105</t>
  </si>
  <si>
    <t>Uložení sypaniny do násypů s rozprostřením sypaniny ve vrstvách a s hrubým urovnáním zhutněných s uzavřením povrchu násypu z hornin soudržných s předepsanou mírou zhutnění v procentech výsledků zkoušek Proctor-Standard (dále jen PS) na 103 % PS</t>
  </si>
  <si>
    <t>-794269546</t>
  </si>
  <si>
    <t xml:space="preserve">Poznámka k souboru cen:_x000D_
1. Ceny lze použít i pro sypaniny odebírané z hald, pro hlušinu apod._x000D_
2. Cenu 20-1101 lze použít i pro:_x000D_
a) rozprostření zbylého výkopu na místě po zásypu jam a rýh pro podzemní vedení a zářezů pro podzemní vedení; toto množství se určí v m3 uloženého výkopku, měřeného v rostlém stavu,_x000D_
b) uložení výkopku do násypů pod vodou._x000D_
3. Ceny lze použít i pro uložení sypaniny s předepsaným zhutněním na trvalé skládky, do koryt vodotečí a do prohlubní terénu._x000D_
4. Cenu 10-1131 lze použít i pro ukládání sypaniny z hornin nesoudržných i soudržných společně bez možnosti jejich roztřídění._x000D_
5. Ceny -1121 a -1131 lze použít jen tehdy, jestliže objem násypů, oceňovaných těmito cenami, měřený podle ustanovení čl. 3571 Všeobecných podmínek katalogu nepřesáhne 100 000 m3na objektu. Násypy, jejichž součet objemů přesáhne 100 000 m3 na objektu, se ocení individuálně._x000D_
6. Ceny jsou určeny pro míru zhutnění určenou projektem:_x000D_
a) pro ceny -1101 až -1105 v % výsledku zkoušky PS,_x000D_
b) pro ceny -1111 a -1112 relativní ulehlostí I(d),_x000D_
c) pro ceny -1121 a -1131 stanovením technologie._x000D_
7. Ceny nelze použít:_x000D_
a) pro uložení sypaniny do hrází; uložení netříděné sypaniny do hrází se oceňuje cenami souboru cen 171 uložení netříděných sypanin do hrází části A 03, případně cenovými normativy podle části A 31,_x000D_
b) pro uložení sypaniny do ochranných valů nebo těch jejich částí, jejichž šířka je menší než 3 m. Toto uložení se oceňuje cenami souboru cen 175 10-11 Obsyp objektů._x000D_
8. Cena 20-1101 neplatí pro uložení výkopku nebo ornice při vykopávkách pro podzemní vedení podél hrany výkopu, z něhož byl výkopek získán a to ani tehdy, jestliže se výkopek po vyhození z výkopiště na povrch území ještě dále přemísťuje na hromady . podél výkopu._x000D_
9. Horninami soudržnými se rozumějí takové horniny, u nichž zdrojem pevnosti jsou molekulární a chemické vazby mezi částicemi horniny. Jde o horniny, které jsou schopny plastických deformací._x000D_
10. Horninami nesoudržnými se rozumějí horniny, u nichž hlavním zdrojem pevnosti ve smyku je pouze tření mezi jednotlivými oddělenými pevnými částicemi horniny._x000D_
11. Horninami sypkými se rozumějí horniny III. skupiny podle ČSN 72 1002 se zrnem do 125 mm. Množství zrn velikosti přes 125 mm může být nejvýše 5 % objemu._x000D_
12. Horninami kamenitými se rozumějí nestmelené úlomkovité horniny skalní a sypké se zrny přes 125 mm. Množství zrn velikosti přes 125 mm musí být vyšší než 5 % objemu._x000D_
13. Ceny pro uložení soudržných hornin lze použít, jestliže jejich přirozená vlhkost při ukládání do násypu není vyšší než 2 % optimální vlhkosti dle zkoušky PS na neredukovaný materiál. Je-li vlhkost při ukládání sypaniny do násypu vyšší, ocení se uložení sypaniny individuálně._x000D_
14. Zajišťuje-li se předepsané zhutnění násypu přesypáním podle čl. 120 ČSN 73 3050, ocení se odstranění přesypané části cenami 122 . 0-71 Odkopávky nebo prokopávky při pozemkových úpravách_x000D_
</t>
  </si>
  <si>
    <t>(Pi*1,5/3*(0,94*0,94+0,94*1,1+1,1*1,1))"rěsnění kolem studny</t>
  </si>
  <si>
    <t>(PI*0,4*0,4*((181,09-178,74)-1,5))"zásyp skruží nad kamenivem</t>
  </si>
  <si>
    <t>Zakládání</t>
  </si>
  <si>
    <t>243571112</t>
  </si>
  <si>
    <t>Výplň na dně vodárenské studny z kameniva hrubého těženého frakce 16 až 32 mm</t>
  </si>
  <si>
    <t>374124427</t>
  </si>
  <si>
    <t xml:space="preserve">Poznámka k souboru cen:_x000D_
1. Cena 57-1191 je určena pro výplně z jakéhokoliv druhu kameniva._x000D_
</t>
  </si>
  <si>
    <t>Poznámka k položce:_x000D_
"zásyp studny 200 mm nad hladinu spod.vody.</t>
  </si>
  <si>
    <t>(PI*0,4*0,4*(4-(181,09-178,94)))</t>
  </si>
  <si>
    <t>963012520</t>
  </si>
  <si>
    <t>Bourání stropů z desek nebo panelů železobetonových prefabrikovaných s dutinami z panelů, š. přes 300 mm tl. přes 140 mm</t>
  </si>
  <si>
    <t>-1096323421</t>
  </si>
  <si>
    <t xml:space="preserve">Poznámka k souboru cen:_x000D_
1. Bourání stropů z panelů plných se oceňuje cenami souboru cen 963 05-1 . Bourání železobetonových stropů._x000D_
</t>
  </si>
  <si>
    <t>Poznámka k položce:_x000D_
Bourání studňových skruží.</t>
  </si>
  <si>
    <t>(PI*2*(0,52*0,52-0,4*0,4))</t>
  </si>
  <si>
    <t>963015121</t>
  </si>
  <si>
    <t>Demontáž prefabrikovaných krycích desek kanálů, šachet nebo žump hmotnosti do 0,09 t</t>
  </si>
  <si>
    <t>-2087099697</t>
  </si>
  <si>
    <t xml:space="preserve">Poznámka k souboru cen:_x000D_
1. V cenách jsou započteny náklady na manipulaci s deskami do vzdálenosti 8 m od osy kanálu._x000D_
2. V cenách jsou započteny náklady na očistění nebo vysekání betonu kolem závěsných ok pro zachycení háků zvedacího mechanizmu._x000D_
3. V cenách nejsou započteny náklady na odstranění krycí mazaniny, izolace a vyrovnávacího potěru. Tyto stavební práce se oceňují příslušnými cenami této části._x000D_
</t>
  </si>
  <si>
    <t>R96301</t>
  </si>
  <si>
    <t>Demontáž vystrojení studny</t>
  </si>
  <si>
    <t>697954748</t>
  </si>
  <si>
    <t>Poznámka k položce:_x000D_
Předpoklad - potrubí, sací koš, armatury,  apod.</t>
  </si>
  <si>
    <t>997</t>
  </si>
  <si>
    <t>Přesun sutě</t>
  </si>
  <si>
    <t>997013501</t>
  </si>
  <si>
    <t>Odvoz suti a vybouraných hmot na skládku nebo meziskládku se složením, na vzdálenost do 1 km</t>
  </si>
  <si>
    <t>1965903370</t>
  </si>
  <si>
    <t xml:space="preserve">Poznámka k souboru cen:_x000D_
1. Délka odvozu suti je vzdálenost od místa naložení suti na dopravní prostředek až po místo složení na určené skládce nebo meziskládce._x000D_
2. V ceně -3501 jsou započteny i náklady na složení suti na skládku nebo meziskládku._x000D_
3. Ceny jsou určeny pro odvoz suti na skládku nebo meziskládku jakýmkoliv způsobem silniční dopravy (i prostřednictvím kontejnerů)._x000D_
4. Odvoz suti z meziskládky se oceňuje cenou 997 01-3511._x000D_
</t>
  </si>
  <si>
    <t>Poznámka k položce:_x000D_
Odvoz na mezideponii.</t>
  </si>
  <si>
    <t>997013509</t>
  </si>
  <si>
    <t>Odvoz suti a vybouraných hmot na skládku nebo meziskládku se složením, na vzdálenost Příplatek k ceně za každý další i započatý 1 km přes 1 km</t>
  </si>
  <si>
    <t>1759726406</t>
  </si>
  <si>
    <t>1,332*49</t>
  </si>
  <si>
    <t>997013511</t>
  </si>
  <si>
    <t>Odvoz suti a vybouraných hmot z meziskládky na skládku s naložením a se složením, na vzdálenost do 1 km</t>
  </si>
  <si>
    <t>-114893333</t>
  </si>
  <si>
    <t xml:space="preserve">Poznámka k souboru cen:_x000D_
1. Délka odvozu suti je vzdálenost od místa naložení suti na dopravní prostředek na meziskládce až po místo složení na určené skládce._x000D_
2. V ceně jsou započteny i náklady na naložení suti na dopravní prostředek a její složení na skládku._x000D_
3. Cena je určena pro odvoz suti na skládku jakýmkoliv způsobem silniční dopravy (i prostřednictvím kontejnerů)._x000D_
4. Příplatek k ceně za každý další i započatý 1 km přes 1 km se oceňuje cenou 997 01-3509._x000D_
</t>
  </si>
  <si>
    <t>997013802</t>
  </si>
  <si>
    <t>Poplatek za uložení stavebního odpadu na skládce (skládkovné) z armovaného betonu zatříděného do Katalogu odpadů pod kódem 170 101</t>
  </si>
  <si>
    <t>1116490380</t>
  </si>
  <si>
    <t xml:space="preserve">Poznámka k souboru cen:_x000D_
1. Ceny uvedené v souboru cen je doporučeno upravit podle aktuálních cen místně příslušné skládky odpadů._x000D_
2. Uložení odpadů neuvedených v souboru cen se oceňuje individuálně._x000D_
3. V cenách je započítán poplatek za ukládaní odpadu dle zákona 185/2001 Sb._x000D_
4. Případné drcení stavebního odpadu lze ocenit souborem cen 997 00-60 Drcení stavebního odpadu z katalogu 800-6 Demolice objektů._x000D_
</t>
  </si>
  <si>
    <t>998254011</t>
  </si>
  <si>
    <t>Přesun hmot pro studny a jímání vody z betonu prostého, železového nebo montované z dílců jakéhokoliv rozsahu do 50 m</t>
  </si>
  <si>
    <t>-1518836642</t>
  </si>
  <si>
    <t>411 - SO 411 – Přeložka kabelu 6kV – SŽDC, SDC</t>
  </si>
  <si>
    <t>M - Práce a dodávky M</t>
  </si>
  <si>
    <t xml:space="preserve">    46-M - Zemní práce při extr.mont.pracích</t>
  </si>
  <si>
    <t>R99101</t>
  </si>
  <si>
    <t>Kontrola funkčnosti kabelů vč. vystavení protokolu, příprava pro převzetí ze strany SŽDC</t>
  </si>
  <si>
    <t>-737264357</t>
  </si>
  <si>
    <t>Poznámka k položce:_x000D_
Pro SO 411.</t>
  </si>
  <si>
    <t>Práce a dodávky M</t>
  </si>
  <si>
    <t>46-M</t>
  </si>
  <si>
    <t>Zemní práce při extr.mont.pracích</t>
  </si>
  <si>
    <t>460202543</t>
  </si>
  <si>
    <t>Hloubení nezapažených kabelových rýh strojně zarovnání kabelových rýh po výkopu strojně, šířka rýhy bez zarovnání rýh šířky 60 cm, hloubky 90 cm, v hornině třídy 3</t>
  </si>
  <si>
    <t>64</t>
  </si>
  <si>
    <t>724387737</t>
  </si>
  <si>
    <t xml:space="preserve">Poznámka k souboru cen:_x000D_
1. Ceny hloubení rýh strojně v hornině třídy 6 a 7 jsou stanoveny za použití trhaviny._x000D_
</t>
  </si>
  <si>
    <t>110</t>
  </si>
  <si>
    <t>460260001</t>
  </si>
  <si>
    <t>Ostatní práce při stavbě kabelových vedení zatažení lana včetně odvinutí a napojení do kanálu nebo tvárnicové trasy</t>
  </si>
  <si>
    <t>356582771</t>
  </si>
  <si>
    <t>Poznámka k položce:_x000D_
Vč. utěsnění čel PUR pěnou.</t>
  </si>
  <si>
    <t>5+110"rezerva</t>
  </si>
  <si>
    <t>460520166</t>
  </si>
  <si>
    <t>Montáž trubek ochranných uložených volně do rýhy plastových tuhých,vnitřního průměru přes 133 do 172 mm</t>
  </si>
  <si>
    <t>-901895193</t>
  </si>
  <si>
    <t>5"rezerva</t>
  </si>
  <si>
    <t>110"rezerva</t>
  </si>
  <si>
    <t>R-1169886</t>
  </si>
  <si>
    <t>CHRAN. DEL. 06160/2 CA MODRA</t>
  </si>
  <si>
    <t>128</t>
  </si>
  <si>
    <t>1665106996</t>
  </si>
  <si>
    <t>Poznámka k položce:_x000D_
Chránička dělená HDPE bezhalogenová 160 mm, mechanická odolnost 750N/20cm, modrá, balení v rozloženém stavu.</t>
  </si>
  <si>
    <t>230,000/3*1,015</t>
  </si>
  <si>
    <t>460521111</t>
  </si>
  <si>
    <t>Těleso trubkového kabelovodu z prostého betonu tř. C 16/20 v otevřeném výkopu</t>
  </si>
  <si>
    <t>60980877</t>
  </si>
  <si>
    <t xml:space="preserve">Poznámka k souboru cen:_x000D_
1. V cenách jsou započteny i náklady na:_x000D_
a) vyrovnání povrchu mezivrstev,_x000D_
b) úpravu krycí desky nad tělesem kabelovodu._x000D_
2. V cenách nejsou započteny náklady na trubky tělesa._x000D_
3. Množství betonu se určuje v m3 objemu tělesa kabelovodu; od celkového objemu se odečítá vnější objem trubek._x000D_
</t>
  </si>
  <si>
    <t>115*0,7*0,35-3,14*0,08*0,08*230</t>
  </si>
  <si>
    <t>460561821</t>
  </si>
  <si>
    <t>Zásyp kabelových rýh strojně s uložením výkopku ve vrstvách včetně zhutnění a urovnání povrchu v zástavbě</t>
  </si>
  <si>
    <t>167629275</t>
  </si>
  <si>
    <t xml:space="preserve">Poznámka k souboru cen:_x000D_
1. Ceny 460 56- . . jsou určeny pro zhutněné zásypy s mírou zhutnění:_x000D_
a) z hornin soudržných do 100 % PS,_x000D_
b) z hornin nesoudržných do I(d) 0,9,_x000D_
c) z hornin kamenitých pro jakoukoliv míru zhutnění._x000D_
2. Je-li projektem předepsáno vyšší zhutnění, podle bodu a) a b) poznámky č 1., ocení se zásyp individuálně._x000D_
3. V cenách je započteno přemístění sypaniny ze vzdálenosti 10 m od kraje výkopu nebo zasypávaného prostoru, měřeno k těžišti skládky._x000D_
4. Míru zhutnění předepisuje projekt._x000D_
</t>
  </si>
  <si>
    <t>115,000*0,6*0,9-3,14*0,08*0,08*115*2</t>
  </si>
  <si>
    <t>-23,553</t>
  </si>
  <si>
    <t>460600022</t>
  </si>
  <si>
    <t>Přemístění (odvoz) horniny, suti a vybouraných hmot vodorovné přemístění horniny včetně složení, bez naložení a rozprostření jakékoliv třídy, na vzdálenost přes 50 do 500 m</t>
  </si>
  <si>
    <t>1691110934</t>
  </si>
  <si>
    <t xml:space="preserve">Poznámka k souboru cen:_x000D_
1. V cenách -0021 až -0031 nejsou započteny místní poplatky za uložení výkopku na řízenou skládku._x000D_
2. V cenách -0041 až -0071 nejsou započteny poplatky za uložení suti na řízenou skládku a recyklaci._x000D_
</t>
  </si>
  <si>
    <t>115*0,6*0,9"na mezideponii</t>
  </si>
  <si>
    <t>115,000*0,6*0,9-3,14*0,08*0,08*115*2"zásyp</t>
  </si>
  <si>
    <t>460600023</t>
  </si>
  <si>
    <t>Přemístění (odvoz) horniny, suti a vybouraných hmot vodorovné přemístění horniny včetně složení, bez naložení a rozprostření jakékoliv třídy, na vzdálenost přes 500 do 1000 m</t>
  </si>
  <si>
    <t>-503398112</t>
  </si>
  <si>
    <t>115*0,6*0,9"výkop</t>
  </si>
  <si>
    <t>-33,925"zásyp</t>
  </si>
  <si>
    <t>460600031</t>
  </si>
  <si>
    <t>Přemístění (odvoz) horniny, suti a vybouraných hmot vodorovné přemístění horniny včetně složení, bez naložení a rozprostření jakékoliv třídy, na vzdálenost Příplatek k ceně -0023 za každých dalších i započatých 1000 m</t>
  </si>
  <si>
    <t>-974738216</t>
  </si>
  <si>
    <t>28,175*49</t>
  </si>
  <si>
    <t>997221855</t>
  </si>
  <si>
    <t>919248782</t>
  </si>
  <si>
    <t xml:space="preserve">Poznámka k souboru cen:_x000D_
1. Ceny uvedenév souboru cen je doporučeno upravit podle aktuálních cen místně příslušné skládky odpadů._x000D_
2. Uložení odpadů neuvedených v souboru cen se oceňuje individuálně._x000D_
3. V cenách je započítán poplatek za ukládání odpadu dle zákona 185/2001 Sb._x000D_
4. Případné drcení stavebního odpadu lze ocenit cenami souboru cen 997 00-60 Drcení stavebního odpadu z katalogu 800-6 Demolice objektů._x000D_
</t>
  </si>
  <si>
    <t>28,175*1,85</t>
  </si>
  <si>
    <t>460620013</t>
  </si>
  <si>
    <t>Úprava terénu provizorní úprava terénu včetně odkopání drobných nerovností a zásypu prohlubní se zhutněním, v hornině třídy 3</t>
  </si>
  <si>
    <t>2101603388</t>
  </si>
  <si>
    <t xml:space="preserve">Poznámka k souboru cen:_x000D_
1. V cenách -0002 až -0003 nejsou zahrnuty dodávku drnů. Tato se oceňuje ve specifikaci._x000D_
2. V cenách -0022 až -0028 nejsou zahrnuty náklady na dodávku obrubníků. Tato dodávka se oceňuje ve specifikaci._x000D_
</t>
  </si>
  <si>
    <t>115*0,6</t>
  </si>
  <si>
    <t>431 - SO 431 Úpravy kabelů NN – SŽDC, SDC</t>
  </si>
  <si>
    <t xml:space="preserve">    741 - Elektroinstalace - silnoproud</t>
  </si>
  <si>
    <t>1924755501</t>
  </si>
  <si>
    <t>Poznámka k položce:_x000D_
Pro SO: 431.</t>
  </si>
  <si>
    <t>R99110</t>
  </si>
  <si>
    <t>Demontáž stávajícího rozvaděče</t>
  </si>
  <si>
    <t>-1315343658</t>
  </si>
  <si>
    <t>Poznámka k položce:_x000D_
Kompletní provedení - vč. odvozu a likvidace suti, asistence a koordinace pracovníka elektro, případné revize, odpojení svorek, kabelů apod.</t>
  </si>
  <si>
    <t>2059369293</t>
  </si>
  <si>
    <t>0,442*49</t>
  </si>
  <si>
    <t>1575162221</t>
  </si>
  <si>
    <t>997013831</t>
  </si>
  <si>
    <t>Poplatek za uložení stavebního odpadu na skládce (skládkovné) směsného stavebního a demoličního zatříděného do Katalogu odpadů pod kódem 170 904</t>
  </si>
  <si>
    <t>98929994</t>
  </si>
  <si>
    <t>741</t>
  </si>
  <si>
    <t>Elektroinstalace - silnoproud</t>
  </si>
  <si>
    <t>741213815</t>
  </si>
  <si>
    <t>Demontáž kabelu z rozvodnice bez zachování funkčnosti (do suti) silových, průřezu přes 10 do 25 mm2</t>
  </si>
  <si>
    <t>1466694083</t>
  </si>
  <si>
    <t>2"demontáž kabelu NN</t>
  </si>
  <si>
    <t>460150543</t>
  </si>
  <si>
    <t>Hloubení zapažených i nezapažených kabelových rýh ručně včetně urovnání dna s přemístěním výkopku do vzdálenosti 3 m od okraje jámy nebo naložením na dopravní prostředek šířky 60 cm, hloubky 90 cm, v hornině třídy 3</t>
  </si>
  <si>
    <t>854722912</t>
  </si>
  <si>
    <t xml:space="preserve">Poznámka k souboru cen:_x000D_
1. Ceny hloubení rýh v hornině třídy 6 a 7 se oceňují cenami souboru cen 460 20- . Hloubení nezapažených kabelových rýh strojně._x000D_
</t>
  </si>
  <si>
    <t>21"nová chránička</t>
  </si>
  <si>
    <t>12"demont.kabel NN</t>
  </si>
  <si>
    <t>30"demont.kabel NN</t>
  </si>
  <si>
    <t>21"rezerva</t>
  </si>
  <si>
    <t>460490012</t>
  </si>
  <si>
    <t>Krytí kabelů, spojek, koncovek a odbočnic kabelů výstražnou fólií z PVC včetně vyrovnání povrchu rýhy, rozvinutí a uložení fólie do rýhy, fólie šířky do 25cm</t>
  </si>
  <si>
    <t>-1502000586</t>
  </si>
  <si>
    <t>42/3*1,015</t>
  </si>
  <si>
    <t>460560543</t>
  </si>
  <si>
    <t>Zásyp kabelových rýh ručně s uložením výkopku ve vrstvách včetně zhutnění a urovnání povrchu šířky 60 cm hloubky 90 cm, v hornině třídy 3</t>
  </si>
  <si>
    <t>1652088390</t>
  </si>
  <si>
    <t>441 - SO 441 Veřejné osvětlení ČD</t>
  </si>
  <si>
    <t xml:space="preserve">    21-M - Elektromontáže</t>
  </si>
  <si>
    <t xml:space="preserve">    22-M - Montáže technologických zařízení pro dopravní stavby</t>
  </si>
  <si>
    <t>HZS - Hodinové zúčtovací sazby</t>
  </si>
  <si>
    <t>741372111</t>
  </si>
  <si>
    <t>Montáž svítidel LED se zapojením vodičů bytových nebo společenských místností vestavných podhledových čtvercových nebo obdélníkových, obsahu do 0,09 m2</t>
  </si>
  <si>
    <t>-1505603337</t>
  </si>
  <si>
    <t>R.6377</t>
  </si>
  <si>
    <t>SVÍTIDLO - AL KORPUS, ZDROJ 27 W, 3000 K,  LED 4000 LM, SKLENĚNÁ OPTIKA PRO PARKOVIŠTĚ, IP65, montáž na výložník, povrchová úprava práškové lakování</t>
  </si>
  <si>
    <t>-852289298</t>
  </si>
  <si>
    <t>741410021</t>
  </si>
  <si>
    <t>Montáž uzemňovacího vedení s upevněním, propojením a připojením pomocí svorek v zemi s izolací spojů pásku průřezu do 120 mm2 v městské zástavbě</t>
  </si>
  <si>
    <t>1451059682</t>
  </si>
  <si>
    <t>35442062</t>
  </si>
  <si>
    <t>pás zemnící 30x4mm FeZn</t>
  </si>
  <si>
    <t>kg</t>
  </si>
  <si>
    <t>-1731840830</t>
  </si>
  <si>
    <t>550,000*0,95*1,015</t>
  </si>
  <si>
    <t>741410041</t>
  </si>
  <si>
    <t>Montáž uzemňovacího vedení s upevněním, propojením a připojením pomocí svorek v zemi s izolací spojů drátu nebo lana Ø do 10 mm v městské zástavbě</t>
  </si>
  <si>
    <t>147248393</t>
  </si>
  <si>
    <t>35441073</t>
  </si>
  <si>
    <t>drát D 10mm FeZn</t>
  </si>
  <si>
    <t>928112307</t>
  </si>
  <si>
    <t>34,000*0,62*1,015</t>
  </si>
  <si>
    <t>741420022</t>
  </si>
  <si>
    <t>Montáž hromosvodného vedení svorek se 3 a více šrouby</t>
  </si>
  <si>
    <t>-2031344503</t>
  </si>
  <si>
    <t xml:space="preserve">Poznámka k souboru cen:_x000D_
1. Svodovými dráty se rozumí i jímací vedení na střeše._x000D_
</t>
  </si>
  <si>
    <t>35442037</t>
  </si>
  <si>
    <t>svorka uzemnění nerez křížová</t>
  </si>
  <si>
    <t>301142342</t>
  </si>
  <si>
    <t>21-M</t>
  </si>
  <si>
    <t>Elektromontáže</t>
  </si>
  <si>
    <t>210100003</t>
  </si>
  <si>
    <t>Ukončení vodičů izolovaných s označením a zapojením v rozváděči nebo na přístroji průřezu žíly do 16 mm2</t>
  </si>
  <si>
    <t>1901403777</t>
  </si>
  <si>
    <t>210100013</t>
  </si>
  <si>
    <t>Ukončení vodičů izolovaných s označením a zapojením v rozváděči nebo na přístroji průřezu žíly do 4 mm2</t>
  </si>
  <si>
    <t>-1858026896</t>
  </si>
  <si>
    <t>210204011</t>
  </si>
  <si>
    <t>Montáž stožárů osvětlení, bez zemních prací ocelových samostatně stojících, délky do 12 m</t>
  </si>
  <si>
    <t>2005968931</t>
  </si>
  <si>
    <t>31674071</t>
  </si>
  <si>
    <t>stožár osvětlovací uliční Pz 133/89/60 v 10,0m</t>
  </si>
  <si>
    <t>1928447909</t>
  </si>
  <si>
    <t>210204103</t>
  </si>
  <si>
    <t>Montáž výložníků osvětlení jednoramenných sloupových, hmotnosti do 35 kg</t>
  </si>
  <si>
    <t>-950597507</t>
  </si>
  <si>
    <t>34844471</t>
  </si>
  <si>
    <t>výložník obloukový pro svítidlo  jednoduchý</t>
  </si>
  <si>
    <t>-24724815</t>
  </si>
  <si>
    <t>210801311</t>
  </si>
  <si>
    <t>Montáž izolovaných vodičů měděných do 1 kV bez ukončení uložených volně plných a laněných s PVC pláštěm, bezhalogenových, ohniodolných (CY, CHAH-R(V),...) průřezu žíly 1,5 až 16 mm2</t>
  </si>
  <si>
    <t>-690844343</t>
  </si>
  <si>
    <t>280+620</t>
  </si>
  <si>
    <t>34111030</t>
  </si>
  <si>
    <t>kabel silový s Cu jádrem 1 kV 3x1,5mm2</t>
  </si>
  <si>
    <t>1827640706</t>
  </si>
  <si>
    <t>280*1,05</t>
  </si>
  <si>
    <t>34112316</t>
  </si>
  <si>
    <t>kabel silový s Al jádrem 1 kV 4x16mm2</t>
  </si>
  <si>
    <t>2121235171</t>
  </si>
  <si>
    <t>620*1,05</t>
  </si>
  <si>
    <t>R210901</t>
  </si>
  <si>
    <t>Podružný materiál</t>
  </si>
  <si>
    <t>256</t>
  </si>
  <si>
    <t>-489521691</t>
  </si>
  <si>
    <t>22-M</t>
  </si>
  <si>
    <t>Montáže technologických zařízení pro dopravní stavby</t>
  </si>
  <si>
    <t>220960021</t>
  </si>
  <si>
    <t>Montáž stožárové svorkovnice s připevněním</t>
  </si>
  <si>
    <t>-673766904</t>
  </si>
  <si>
    <t>R21205</t>
  </si>
  <si>
    <t>Svorkovnice stožárová s 1. pojistkou</t>
  </si>
  <si>
    <t>33310505</t>
  </si>
  <si>
    <t>460010024</t>
  </si>
  <si>
    <t>Vytyčení trasy vedení kabelového (podzemního) v zastavěném prostoru</t>
  </si>
  <si>
    <t>km</t>
  </si>
  <si>
    <t>-309426605</t>
  </si>
  <si>
    <t xml:space="preserve">Poznámka k souboru cen:_x000D_
1. V cenách jsou zahrnuty i náklady na:_x000D_
a) pochůzky projektovanou tratí,_x000D_
b) vyznačení budoucí trasy,_x000D_
c) rozmístění, očíslování a označení opěrných bodů,_x000D_
d) označení překážek a míst pro kabelové prostupy a podchodové štoly._x000D_
</t>
  </si>
  <si>
    <t>460050704</t>
  </si>
  <si>
    <t>Hloubení nezapažených jam ručně pro stožáry s přemístěním výkopku do vzdálenosti 3 m od okraje jámy nebo naložením na dopravní prostředek, včetně zásypu, zhutnění a urovnání povrchu veřejného osvětlení včetně odstranění krytu a podkladu komunikace, v hornině třídy 4</t>
  </si>
  <si>
    <t>-1625230088</t>
  </si>
  <si>
    <t xml:space="preserve">Poznámka k souboru cen:_x000D_
1. Ceny hloubení jam v hornině třídy 6 a 7 jsou stanoveny za použití pneumatického kladiva._x000D_
</t>
  </si>
  <si>
    <t>460080013</t>
  </si>
  <si>
    <t>Základové konstrukce základ bez bednění do rostlé zeminy z monolitického betonu tř. C 12/15</t>
  </si>
  <si>
    <t>-714674773</t>
  </si>
  <si>
    <t>460080014</t>
  </si>
  <si>
    <t>Základové konstrukce základ bez bednění do rostlé zeminy z monolitického betonu tř. C 16/20</t>
  </si>
  <si>
    <t>-621608344</t>
  </si>
  <si>
    <t>460150154</t>
  </si>
  <si>
    <t>Hloubení zapažených i nezapažených kabelových rýh ručně včetně urovnání dna s přemístěním výkopku do vzdálenosti 3 m od okraje jámy nebo naložením na dopravní prostředek šířky 35 cm, hloubky 70 cm, v hornině třídy 4</t>
  </si>
  <si>
    <t>1002260635</t>
  </si>
  <si>
    <t>-317340346</t>
  </si>
  <si>
    <t>460520173</t>
  </si>
  <si>
    <t>Montáž trubek ochranných uložených volně do rýhy plastových ohebných, vnitřního průměru přes 50 do 90 mm</t>
  </si>
  <si>
    <t>-1560129243</t>
  </si>
  <si>
    <t>34+570</t>
  </si>
  <si>
    <t>34571353</t>
  </si>
  <si>
    <t>trubka elektroinstalační ohebná dvouplášťová korugovaná D 61/75 mm, HDPE+LDPE</t>
  </si>
  <si>
    <t>-1366229422</t>
  </si>
  <si>
    <t>34*1,05</t>
  </si>
  <si>
    <t>34571354</t>
  </si>
  <si>
    <t>trubka elektroinstalační ohebná dvouplášťová korugovaná D 75/90 mm, HDPE+LDPE</t>
  </si>
  <si>
    <t>1296519419</t>
  </si>
  <si>
    <t>570*1,05</t>
  </si>
  <si>
    <t>460560154</t>
  </si>
  <si>
    <t>Zásyp kabelových rýh ručně s uložením výkopku ve vrstvách včetně zhutnění a urovnání povrchu šířky 35 cm hloubky 70 cm, v hornině třídy 4</t>
  </si>
  <si>
    <t>-2144849034</t>
  </si>
  <si>
    <t>-545789085</t>
  </si>
  <si>
    <t>-716695976</t>
  </si>
  <si>
    <t>22,100*2</t>
  </si>
  <si>
    <t>-52961251</t>
  </si>
  <si>
    <t>22,1*1,85</t>
  </si>
  <si>
    <t>R460501</t>
  </si>
  <si>
    <t>Opravy, údržba a průběžné čištění, kropení komunikací užívaných v průběhu stavby</t>
  </si>
  <si>
    <t>848640611</t>
  </si>
  <si>
    <t>R460510</t>
  </si>
  <si>
    <t>Osazení betonové roury pro základ sloupu pr. 250 mm</t>
  </si>
  <si>
    <t>-68396048</t>
  </si>
  <si>
    <t>59221011</t>
  </si>
  <si>
    <t>trouba betonová přímá, na pero a polodrážku D30x100x4 cm</t>
  </si>
  <si>
    <t>1702875273</t>
  </si>
  <si>
    <t>17*1</t>
  </si>
  <si>
    <t>R460551</t>
  </si>
  <si>
    <t>PPV 6,00% z montáže: materiál + práce</t>
  </si>
  <si>
    <t>%</t>
  </si>
  <si>
    <t>-295176422</t>
  </si>
  <si>
    <t>HZS</t>
  </si>
  <si>
    <t>Hodinové zúčtovací sazby</t>
  </si>
  <si>
    <t>HZS3131</t>
  </si>
  <si>
    <t>Hodinové zúčtovací sazby montáží technologických zařízení při externích montážích elektromontér VN a VVN</t>
  </si>
  <si>
    <t>hod</t>
  </si>
  <si>
    <t>512</t>
  </si>
  <si>
    <t>-505382146</t>
  </si>
  <si>
    <t>Poznámka k položce:_x000D_
Vyhledání přípojného místa.</t>
  </si>
  <si>
    <t>-1670350412</t>
  </si>
  <si>
    <t>Poznámka k položce:_x000D_
Napojení na stávající zařízení.</t>
  </si>
  <si>
    <t>700311350</t>
  </si>
  <si>
    <t>Poznámka k položce:_x000D_
Zabezpečení pracoviště.</t>
  </si>
  <si>
    <t>442 - SO 442 Parkovací systém</t>
  </si>
  <si>
    <t>220060773</t>
  </si>
  <si>
    <t>Montáž kabelu sdělovacího párového volně uloženého včetně přistavení kabelového bubnu ke kabelové komoře nebo telekomunikačnímu kanálku, pročištění otvoru v tvárnicové, žlabové nebo trubkové trase a zatažení kabelu, odříznutí kabelu, uzavření konců a uzavření kabelu ručně zatahovaného TCEKE, TCEKFE, TCEKFY, TCEKEZE -Y, TCEKPFLEY, TCEKPFLEZE -Y s jádrem 1,00 mm 24 až 30 P</t>
  </si>
  <si>
    <t>334478627</t>
  </si>
  <si>
    <t>R.1000574</t>
  </si>
  <si>
    <t>KABEL LAN 200C 4x2xAWG24 SF/UTP, PVC, SE</t>
  </si>
  <si>
    <t>833026107</t>
  </si>
  <si>
    <t>110*1,05</t>
  </si>
  <si>
    <t>R220015</t>
  </si>
  <si>
    <t>Parkovací systém</t>
  </si>
  <si>
    <t>2030039592</t>
  </si>
  <si>
    <t>Poznámka k položce:_x000D_
Kompletní provedení, 2x silniční  závora vč. indukčních smyček, vjezdový a výjezdový terminál, platební stanice vč. datového a řídícího serveru. Oživení, nastavení, testovací provoz. Vč. rozvaděče RIS, Čtecí hlava bezkontaktní pro elektrické stanice - min. čtecí vdálenost 70 mm, komunikační rozhraní CAN bus na délku až 100m, venkovní provedení, programovatelná, Montážní panel pro snímač karet.</t>
  </si>
  <si>
    <t>460150163</t>
  </si>
  <si>
    <t>Hloubení zapažených i nezapažených kabelových rýh ručně včetně urovnání dna s přemístěním výkopku do vzdálenosti 3 m od okraje jámy nebo naložením na dopravní prostředek šířky 35 cm, hloubky 80 cm, v hornině třídy 3</t>
  </si>
  <si>
    <t>1988751970</t>
  </si>
  <si>
    <t>10"závory</t>
  </si>
  <si>
    <t>100"přívod</t>
  </si>
  <si>
    <t>460520174</t>
  </si>
  <si>
    <t>Montáž trubek ochranných uložených volně do rýhy plastových ohebných, vnitřního průměru přes 90 do 110 mm</t>
  </si>
  <si>
    <t>-2100188306</t>
  </si>
  <si>
    <t>2*5</t>
  </si>
  <si>
    <t>34571355</t>
  </si>
  <si>
    <t>trubka elektroinstalační ohebná dvouplášťová korugovaná D 94/110 mm, HDPE+LDPE</t>
  </si>
  <si>
    <t>-998512844</t>
  </si>
  <si>
    <t>10,000*1,05</t>
  </si>
  <si>
    <t>100*1,05</t>
  </si>
  <si>
    <t>923326639</t>
  </si>
  <si>
    <t>10*0,35*0,8</t>
  </si>
  <si>
    <t>100*0,35*0,8</t>
  </si>
  <si>
    <t>-703582919</t>
  </si>
  <si>
    <t>10*0,35</t>
  </si>
  <si>
    <t>100*0,35</t>
  </si>
  <si>
    <t>451 - SO 451 Úprava trasy DOK ČD Telematika</t>
  </si>
  <si>
    <t>-843641677</t>
  </si>
  <si>
    <t>Poznámka k položce:_x000D_
Pro SO: 451.</t>
  </si>
  <si>
    <t>R99102</t>
  </si>
  <si>
    <t>Měření kabelů</t>
  </si>
  <si>
    <t>1555304944</t>
  </si>
  <si>
    <t>Poznámka k položce:_x000D_
měření kontinuity signálního vodiče.</t>
  </si>
  <si>
    <t>R99103</t>
  </si>
  <si>
    <t>Měření závěrečné oTDR z obou stran + měření přímou metodou</t>
  </si>
  <si>
    <t>-1863331093</t>
  </si>
  <si>
    <t>Poznámka k položce:_x000D_
měření DOK před a po pokládce..</t>
  </si>
  <si>
    <t>220182022</t>
  </si>
  <si>
    <t>Uložení trubky HDPE do výkopu pro optický kabel bez zřízení lože a bez krytí</t>
  </si>
  <si>
    <t>817978952</t>
  </si>
  <si>
    <t>"přípolož ke stáv.chráničce"190</t>
  </si>
  <si>
    <t>R-1234263</t>
  </si>
  <si>
    <t>TRUBKA HDPE 06040 AB ORANZOVA</t>
  </si>
  <si>
    <t>1399352025</t>
  </si>
  <si>
    <t>Poznámka k položce:_x000D_
Chránička optického kabelu HDPE bezhalogenová ? 40 mm, mechanická odolnost 750N/20cm, oranžová, balení na bubnu, testováno tlakem 1,5 Mpa po dobu 1 hodiny.</t>
  </si>
  <si>
    <t>190,000*1,015</t>
  </si>
  <si>
    <t>220182023</t>
  </si>
  <si>
    <t>Kontrola tlakutěsnosti HDPE trubky od 1m do 2000 m</t>
  </si>
  <si>
    <t>3888779</t>
  </si>
  <si>
    <t>220182025</t>
  </si>
  <si>
    <t>Kontrola průchodnosti trubky kalibrace do 2000 m</t>
  </si>
  <si>
    <t>1720373488</t>
  </si>
  <si>
    <t>220182027</t>
  </si>
  <si>
    <t>Montáž koncovky nebo záslepky bez svařování na HDPE trubku</t>
  </si>
  <si>
    <t>-1592014958</t>
  </si>
  <si>
    <t>R-1221250</t>
  </si>
  <si>
    <t>KONCOVKA HDPE BEZ VENTILKU 05041</t>
  </si>
  <si>
    <t>1239552834</t>
  </si>
  <si>
    <t>Poznámka k položce:_x000D_
Koncovka PP šroubovací pro chráničky optického kabelu HDPE ? 40 mm, šedá.</t>
  </si>
  <si>
    <t>R-1177766</t>
  </si>
  <si>
    <t>KONCOVKA HDPE S VENTILKEM 05042</t>
  </si>
  <si>
    <t>1146746211</t>
  </si>
  <si>
    <t>Poznámka k položce:_x000D_
Koncovka s ventilkem PP šroubovací pro chráničky optického kabelu HDPE ? 40 mm, šedá.</t>
  </si>
  <si>
    <t>460150013</t>
  </si>
  <si>
    <t>Hloubení zapažených i nezapažených kabelových rýh ručně včetně urovnání dna s přemístěním výkopku do vzdálenosti 3 m od okraje jámy nebo naložením na dopravní prostředek šířky 40 cm, hloubky 30 cm, v hornině třídy 3</t>
  </si>
  <si>
    <t>1788243963</t>
  </si>
  <si>
    <t>"prohloubení stáv.chrán."735-700</t>
  </si>
  <si>
    <t>-1238957697</t>
  </si>
  <si>
    <t>190"odkop vedení optotrubka</t>
  </si>
  <si>
    <t>46"rezerva</t>
  </si>
  <si>
    <t>460421101</t>
  </si>
  <si>
    <t>Kabelové lože včetně podsypu, zhutnění a urovnání povrchu z písku nebo štěrkopísku tloušťky 10 cm nad kabel bez zakrytí, šířky do 65 cm</t>
  </si>
  <si>
    <t>1107473825</t>
  </si>
  <si>
    <t>190-46</t>
  </si>
  <si>
    <t>460490013</t>
  </si>
  <si>
    <t>Krytí kabelů, spojek, koncovek a odbočnic kabelů výstražnou fólií z PVC včetně vyrovnání povrchu rýhy, rozvinutí a uložení fólie do rýhy, fólie šířky do 34cm</t>
  </si>
  <si>
    <t>1785976561</t>
  </si>
  <si>
    <t>460520164</t>
  </si>
  <si>
    <t>Montáž trubek ochranných uložených volně do rýhy plastových tuhých,vnitřního průměru přes 90 do 110 mm</t>
  </si>
  <si>
    <t>R-1148995</t>
  </si>
  <si>
    <t>CHRAN. DEL. 06110/2 CA MODRA</t>
  </si>
  <si>
    <t>Poznámka k položce:_x000D_
Chránička dělená HDPE bezhalogenová 110 mm, mechanická odolnost 450N/20cm, modrá, balení v rozloženém stavu.</t>
  </si>
  <si>
    <t>92/3*1,015</t>
  </si>
  <si>
    <t>46*0,4*0,35</t>
  </si>
  <si>
    <t>460560013</t>
  </si>
  <si>
    <t>Zásyp kabelových rýh ručně s uložením výkopku ve vrstvách včetně zhutnění a urovnání povrchu šířky 40 cm hloubky 30 cm, v hornině třídy 3</t>
  </si>
  <si>
    <t>2094698668</t>
  </si>
  <si>
    <t>46"nad obetonováním</t>
  </si>
  <si>
    <t>35"prohloubení</t>
  </si>
  <si>
    <t>190</t>
  </si>
  <si>
    <t>-46*0,4*0,35</t>
  </si>
  <si>
    <t>461 - SO 461 Přeložka MK - SŽDC</t>
  </si>
  <si>
    <t>252790402</t>
  </si>
  <si>
    <t>Poznámka k položce:_x000D_
Pro SO 461.</t>
  </si>
  <si>
    <t>1232659534</t>
  </si>
  <si>
    <t>741211863</t>
  </si>
  <si>
    <t>Demontáž rozvodnic kovových, uložených volně stojících (skříňových), krytí přes IPx 4, plochy přes 1 m2</t>
  </si>
  <si>
    <t>1565454842</t>
  </si>
  <si>
    <t>225246834</t>
  </si>
  <si>
    <t>1"demontáž kabelu</t>
  </si>
  <si>
    <t>210101233</t>
  </si>
  <si>
    <t>Propojení kabelů nebo vodičů spojkou do 1 kV venkovní smršťovací kabelů celoplastových, počtu a průřezu žil do 4 x 10 až 16 mm2</t>
  </si>
  <si>
    <t>2074725720</t>
  </si>
  <si>
    <t>2"spojka XAGA 500-43/8-300</t>
  </si>
  <si>
    <t>35436031</t>
  </si>
  <si>
    <t>spojka kabelová smršťovaná přímá do 1kV  91ahsc-95 3-4ž.x50-95mm</t>
  </si>
  <si>
    <t>-1483124147</t>
  </si>
  <si>
    <t>460150533</t>
  </si>
  <si>
    <t>Hloubení zapažených i nezapažených kabelových rýh ručně včetně urovnání dna s přemístěním výkopku do vzdálenosti 3 m od okraje jámy nebo naložením na dopravní prostředek šířky 60 cm, hloubky 80 cm, v hornině třídy 3</t>
  </si>
  <si>
    <t>-1460383629</t>
  </si>
  <si>
    <t xml:space="preserve">33+9+24-7"nový kabel </t>
  </si>
  <si>
    <t>7"tkp</t>
  </si>
  <si>
    <t>22"demont.stáv.kabelu k domu bez č.p. k rozvaděči čd</t>
  </si>
  <si>
    <t>31"půlená chánička</t>
  </si>
  <si>
    <t>17"DK Nymburk-Všetaty</t>
  </si>
  <si>
    <t>12"2xtkp</t>
  </si>
  <si>
    <t>7"DK Lysá-Praha</t>
  </si>
  <si>
    <t>460150843</t>
  </si>
  <si>
    <t>Hloubení zapažených i nezapažených kabelových rýh ručně včetně urovnání dna s přemístěním výkopku do vzdálenosti 3 m od okraje jámy nebo naložením na dopravní prostředek šířky 80 cm, hloubky 80 cm, v hornině třídy 3</t>
  </si>
  <si>
    <t>-943757205</t>
  </si>
  <si>
    <t>7"3x chráníčka+rezerva</t>
  </si>
  <si>
    <t>1979087888</t>
  </si>
  <si>
    <t>7"DK Nymburk-Všetaty</t>
  </si>
  <si>
    <t>7"TKP</t>
  </si>
  <si>
    <t>"cháničky"</t>
  </si>
  <si>
    <t xml:space="preserve">33+9+24"nový kabel </t>
  </si>
  <si>
    <t>7"DK Nymburk-Všetaty-rezerva</t>
  </si>
  <si>
    <t>7"DK Lysá-Praha-rezerva</t>
  </si>
  <si>
    <t>7"tkp-rezerva</t>
  </si>
  <si>
    <t>31" chánička - rezerva</t>
  </si>
  <si>
    <t>17"DK Nymburk-Všetaty - rezerva</t>
  </si>
  <si>
    <t>12"2xtkp - rezerva</t>
  </si>
  <si>
    <t>7"DK Lysá-Praha - rezerva</t>
  </si>
  <si>
    <t>34571357</t>
  </si>
  <si>
    <t>trubka elektroinstalační ohebná dvouplášťová korugovaná D 108/125 mm, HDPE+LDPE</t>
  </si>
  <si>
    <t>-1733813959</t>
  </si>
  <si>
    <t>154*1,015</t>
  </si>
  <si>
    <t>CHRANICKA 110MM 06110/2 CA</t>
  </si>
  <si>
    <t>-1735554127</t>
  </si>
  <si>
    <t>88*1,015</t>
  </si>
  <si>
    <t>-1798117133</t>
  </si>
  <si>
    <t>7*0,6*0,4"DK Nymburk-Všetaty</t>
  </si>
  <si>
    <t>7*0,6*0,4"DK Lysá-Praha</t>
  </si>
  <si>
    <t>7*0,6*0,4"TKP</t>
  </si>
  <si>
    <t>31*0,6*0,4"půlená chánička</t>
  </si>
  <si>
    <t>17*0,6*0,4"DK Nymburk-Všetaty</t>
  </si>
  <si>
    <t>12*0,6*0,4"2xtkp</t>
  </si>
  <si>
    <t xml:space="preserve">(33+9+24)*0,6*0,4"nový kabel </t>
  </si>
  <si>
    <t>1712431218</t>
  </si>
  <si>
    <t>"výkop"155*0,6*0,8+7*0,8*0,8</t>
  </si>
  <si>
    <t>"bet.kabelovod"-36,96</t>
  </si>
  <si>
    <t>1602968266</t>
  </si>
  <si>
    <t>"výkop na mezideponii"155*0,6*0,8+7*0,8*0,8</t>
  </si>
  <si>
    <t>41,92"zásyp</t>
  </si>
  <si>
    <t>-1748976809</t>
  </si>
  <si>
    <t>78,88"výkop</t>
  </si>
  <si>
    <t>-41,92"zásyp</t>
  </si>
  <si>
    <t>-645122693</t>
  </si>
  <si>
    <t>36,96*19</t>
  </si>
  <si>
    <t>-206944653</t>
  </si>
  <si>
    <t>155*0,6</t>
  </si>
  <si>
    <t>7*0,8</t>
  </si>
  <si>
    <t>-656646738</t>
  </si>
  <si>
    <t>36,96*1,85</t>
  </si>
  <si>
    <t>901-ZV-V - Způsobilé výdaje na vedlejší aktivitu projektu - Vedlejší a ostatní náklady</t>
  </si>
  <si>
    <t>VRN - Vedlejší rozpočtové náklady</t>
  </si>
  <si>
    <t>VRN3 - Zařízení staveniště</t>
  </si>
  <si>
    <t>VRN4 - Inženýrská činnost</t>
  </si>
  <si>
    <t>VRN</t>
  </si>
  <si>
    <t>Vedlejší rozpočtové náklady</t>
  </si>
  <si>
    <t>041703002</t>
  </si>
  <si>
    <t>Náklady na zbudování, údržbu a zrušení prostředků a konstrukcí na zajištění kolektivní bezpečnosti osob.</t>
  </si>
  <si>
    <t>Kč</t>
  </si>
  <si>
    <t>-1655831853</t>
  </si>
  <si>
    <t>Poznámka k položce:_x000D_
Poznámka k položce:, Jedná se zejména o náklady na zajištění:, - osazeníí výstaražných a informačních tabulí/tabulek, - zabezpečení okrajů konstrukcí proti pádu osob, - zabepečení  komunikací pro pohyb osob po staveništi, - zabezpečení přechodů přes výkopy , - a další prvky kolektivní ochrany osob.</t>
  </si>
  <si>
    <t>VRN3</t>
  </si>
  <si>
    <t>Zařízení staveniště</t>
  </si>
  <si>
    <t>034303000</t>
  </si>
  <si>
    <t>Dopravní značení na staveništi</t>
  </si>
  <si>
    <t>CS ÚRS 2018 01</t>
  </si>
  <si>
    <t>1024</t>
  </si>
  <si>
    <t>-600342053</t>
  </si>
  <si>
    <t>"dočasné značení po dobu výstavby"1</t>
  </si>
  <si>
    <t>VRN4</t>
  </si>
  <si>
    <t>Inženýrská činnost</t>
  </si>
  <si>
    <t>041903000</t>
  </si>
  <si>
    <t>Dozor jiné osoby</t>
  </si>
  <si>
    <t>-1210781497</t>
  </si>
  <si>
    <t>Poznámka k položce:_x000D_
Dozor správce sítě.</t>
  </si>
  <si>
    <t>"SO461"1</t>
  </si>
  <si>
    <t>"SO451"1</t>
  </si>
  <si>
    <t>"SO431"1</t>
  </si>
  <si>
    <t>"SO411"1</t>
  </si>
  <si>
    <t>042503000</t>
  </si>
  <si>
    <t>Plán BOZP na staveništi</t>
  </si>
  <si>
    <t>598723386</t>
  </si>
  <si>
    <t>043134000</t>
  </si>
  <si>
    <t>Zkoušky zatěžovací</t>
  </si>
  <si>
    <t>243317030</t>
  </si>
  <si>
    <t>"únosnost pláně-SO102"1</t>
  </si>
  <si>
    <t>043194000</t>
  </si>
  <si>
    <t>Ostatní zkoušky</t>
  </si>
  <si>
    <t>1526704776</t>
  </si>
  <si>
    <t>Poznámka k položce:_x000D_
Zeminy na skládku - výluhy</t>
  </si>
  <si>
    <t>049002000</t>
  </si>
  <si>
    <t>Ostatní inženýrská činnost</t>
  </si>
  <si>
    <t>780719758</t>
  </si>
  <si>
    <t>Poznámka k položce:_x000D_
Projednání DIO, zajištění DIR.</t>
  </si>
  <si>
    <t xml:space="preserve">ZV-H - Způsobilé výdaje na hlavní aktivity projektu </t>
  </si>
  <si>
    <t>001 - SO 001 - DEMOLICE</t>
  </si>
  <si>
    <t>12201</t>
  </si>
  <si>
    <t>CZ-CPA:</t>
  </si>
  <si>
    <t>43.11.10</t>
  </si>
  <si>
    <t>113106171</t>
  </si>
  <si>
    <t>Rozebrání dlažeb a dílců vozovek a ploch s přemístěním hmot na skládku na vzdálenost do 3 m nebo s naložením na dopravní prostředek, s jakoukoliv výplní spár ručně ze zámkové dlažby s ložem z kameniva</t>
  </si>
  <si>
    <t>834970161</t>
  </si>
  <si>
    <t xml:space="preserve">Poznámka k souboru cen:_x000D_
1. Ceny jsou určeny pro rozebrání dlažeb a dílců včetně odstranění lože._x000D_
2. Ceny nelze použít pro rozebrání dlažeb uložených do betonového lože nebo do cementové malty, které se oceňují cenami pro odstranění podkladů nebo krytů z betonu prostého souboru cen 113 10-7. Pro volbu těchto cen je rozhodující tloušťka bourané dlažby včetně lože nebo podkladu._x000D_
3. V cenách nejsou započteny náklady na popř. nutné očištění:_x000D_
a) dlažebních, které se oceňuje cenami souboru cen 979 07-11 Očištění vybouraných dlažebních kostek části C01,_x000D_
b) betonových, kameninových nebo kamenných desek nebo dlaždic, které se oceňuje cenami souboru cen 979 0 . - . . Očištění vybouraných obrubníků, krajníků, desek nebo dílců části C01._x000D_
4. Přemístění vybourané dlažby včetně materiálu z lože a spár na vzdálenost přes 3 m se oceňuje cenami souborů cen 997 22-1 Vodorovná doprava suti a vybouraných hmot._x000D_
</t>
  </si>
  <si>
    <t>459,83"dlažba</t>
  </si>
  <si>
    <t>113106192</t>
  </si>
  <si>
    <t>Rozebrání dlažeb a dílců vozovek a ploch s přemístěním hmot na skládku na vzdálenost do 3 m nebo s naložením na dopravní prostředek, s jakoukoliv výplní spár strojně ze silničních dílců jakýchkoliv rozměrů, s ložem z kameniva nebo živice se spárami zalitými cementovou maltou</t>
  </si>
  <si>
    <t>1135856348</t>
  </si>
  <si>
    <t>436,4"panel.plocha</t>
  </si>
  <si>
    <t>113107223</t>
  </si>
  <si>
    <t>Odstranění podkladů nebo krytů strojně plochy jednotlivě přes 200 m2 s přemístěním hmot na skládku na vzdálenost do 20 m nebo s naložením na dopravní prostředek z kameniva hrubého drceného, o tl. vrstvy přes 200 do 300 mm</t>
  </si>
  <si>
    <t>1318044510</t>
  </si>
  <si>
    <t xml:space="preserve">Poznámka k souboru cen:_x000D_
1. Pro volbu cen z hlediska množství se uvažuje každá souvisle odstraňovaná plocha krytu nebo podkladu stejného druhu samostatně. Odstraňuje-li se několik vrstev vozovky najednou, jednotlivé vrstvy se oceňují každá samostatně._x000D_
2. Ceny_x000D_
a) –7111 až –7113, –7151 až -7153, -7211 až -7213 a -7311 až -7313 lze použít i pro odstranění podkladů nebo krytů ze štěrkopísku, škváry, strusky nebo z mechanicky zpevněných zemin,_x000D_
b) –7121 až 7125, –7161 až -7165, -7221 až -7225 a -7321 až -7325 lze použít i pro odstranění podkladů nebo krytů ze zemin stabilizovaných vápnem,_x000D_
c) –7130 až -7134, –7170 až -7174, –7230 až -7234 a -7330 až -7334 lze použít i pro odstranění dlažeb uložených do betonového lože a dlažeb z mozaiky uložených do cementové malty nebo podkladu ze zemin stabilizovaných cementem._x000D_
3. Ceny lze použít i pro odstranění podkladů nebo krytů opatřených živičnými postřiky nebo nátěry._x000D_
4. Ceny odlišené podle tloušťky (např. do 100 mm, do 200 mm) jsou určeny vždy pro celou tloušťku jednotlivých konstrukcí._x000D_
5. V cenách nejsou započteny náklady na zarovnání styčných ploch betonových nebo živičných podkladů nebo krytů, které se oceňuje cenami souboru cen 919 73- Zarovnání styčné plochy části C 01 tohoto ceníku. Množství suti získané ze zarovnání styčných ploch podkladů nebo krytů se zvlášť nevykazuje._x000D_
6. Přemístění vybouraného materiálu větší vzdálenost, než je uvedeno, se oceňuje cenami souborů cen 997 22-1 Vodorovná doprava suti._x000D_
7. Ceny -714 . , -718 . , –724 . a -734 . nelze použít pro odstranění podkladu nebo krytu frézováním._x000D_
</t>
  </si>
  <si>
    <t>459,830"dlažba</t>
  </si>
  <si>
    <t>730"živice</t>
  </si>
  <si>
    <t>1542"štěrk</t>
  </si>
  <si>
    <t>113107124</t>
  </si>
  <si>
    <t>Odstranění podkladů nebo krytů ručně s přemístěním hmot na skládku na vzdálenost do 3 m nebo s naložením na dopravní prostředek z kameniva hrubého drceného, o tl. vrstvy přes 300 do 400 mm</t>
  </si>
  <si>
    <t>1556260603</t>
  </si>
  <si>
    <t>436,4"panely</t>
  </si>
  <si>
    <t>113107242</t>
  </si>
  <si>
    <t>Odstranění podkladů nebo krytů strojně plochy jednotlivě přes 200 m2 s přemístěním hmot na skládku na vzdálenost do 20 m nebo s naložením na dopravní prostředek živičných, o tl. vrstvy přes 50 do 100 mm</t>
  </si>
  <si>
    <t>-1252828334</t>
  </si>
  <si>
    <t>714301460</t>
  </si>
  <si>
    <t>250*0,5"kontaminace</t>
  </si>
  <si>
    <t>122201109</t>
  </si>
  <si>
    <t>Odkopávky a prokopávky nezapažené s přehozením výkopku na vzdálenost do 3 m nebo s naložením na dopravní prostředek v hornině tř. 3 Příplatek k cenám za lepivost horniny tř. 3</t>
  </si>
  <si>
    <t>892545259</t>
  </si>
  <si>
    <t>-650577103</t>
  </si>
  <si>
    <t>246"zásyp</t>
  </si>
  <si>
    <t>125"zásyp kontaminace</t>
  </si>
  <si>
    <t>-311708186</t>
  </si>
  <si>
    <t>-986863431</t>
  </si>
  <si>
    <t>125*40</t>
  </si>
  <si>
    <t>167101102</t>
  </si>
  <si>
    <t>Nakládání, skládání a překládání neulehlého výkopku nebo sypaniny nakládání, množství přes 100 m3, z hornin tř. 1 až 4</t>
  </si>
  <si>
    <t>-1111878073</t>
  </si>
  <si>
    <t>246,000"z mezideponie na zásypy</t>
  </si>
  <si>
    <t>125"kontaminace</t>
  </si>
  <si>
    <t>-601416431</t>
  </si>
  <si>
    <t>"po odstranění budov"246</t>
  </si>
  <si>
    <t>981011111</t>
  </si>
  <si>
    <t>Demolice budov postupným rozebíráním dřevěných lehkých jednostranně obitých</t>
  </si>
  <si>
    <t>-726158406</t>
  </si>
  <si>
    <t xml:space="preserve">Poznámka k souboru cen:_x000D_
1. Ceny jsou stanoveny na měrnou jednotku m3 obestavěného prostoru._x000D_
2. Procentuální podíl konstrukcí se stanoví podle článku 3503 Všeobecných podmínek části B01._x000D_
3. Celkový objem konstrukcí se určí součtem objemů obvodových, schodišťových, středních nosných zdí, schodišť a stropů. Od celkového objemu se neodečítá objem okenních a dveřních otvorů, parapetních ústupků. Tloušťka stropní konstrukce se určí včetně podlahových konstrukcí a podhledů. Tloušťka klenby se určuje v průměrné tloušťce jako aritmetický průměr tloušťky v patě a ve vrcholu klenby až k nášlapné ploše podlahové konstrukce, která na ní spočívá. U stropů s viditelnými trámy se objem trámů jednotlivě připočítává k objemu stropů. Totéž platí pro průvlaky a samostatné trámy. Objem stropů schodiště se započítává objemem daným součinem půdorysné plochy schodiště a tloušťky patrové podesty._x000D_
4. Pro volbu cen je rozhodující objemově převažující druh zdiva svislých nosných konstrukcí demolovaného objektu._x000D_
5. Ceny jsou určeny pro demolice budov výšky do 35 m. Tato výška je určena svislou vzdáleností nejvyšší hrany římsy, popř. atiky a nejnižšího bodu přilehlého terénu._x000D_
</t>
  </si>
  <si>
    <t>10*3,9*3,25</t>
  </si>
  <si>
    <t>981011413</t>
  </si>
  <si>
    <t>Demolice budov postupným rozebíráním z cihel, kamene, tvárnic na maltu cementovou nebo z betonu prostého s podílem konstrukcí přes 15 do 20 %</t>
  </si>
  <si>
    <t>923455198</t>
  </si>
  <si>
    <t>9,5*6,9*4,45</t>
  </si>
  <si>
    <t>164*4,1</t>
  </si>
  <si>
    <t>180*3</t>
  </si>
  <si>
    <t>77*4,7</t>
  </si>
  <si>
    <t>9,45*3,2*3,15</t>
  </si>
  <si>
    <t>981011713</t>
  </si>
  <si>
    <t>Demolice budov postupným rozebíráním z monolitického nebo montovaného železobetonu včetně výplňového zdiva, s podílem konstrukcí přes 15 do 20 %</t>
  </si>
  <si>
    <t>-1129585993</t>
  </si>
  <si>
    <t>"garáže"(6*3)*2,92</t>
  </si>
  <si>
    <t>6*3*3</t>
  </si>
  <si>
    <t>981332111</t>
  </si>
  <si>
    <t>Demolice ocelových konstrukcí hal, sil, technologických zařízení apod. jakýmkoliv způsobem</t>
  </si>
  <si>
    <t>1535457495</t>
  </si>
  <si>
    <t>8,6*6,1*4,2</t>
  </si>
  <si>
    <t>5,1*4,3*3,1</t>
  </si>
  <si>
    <t>5,3*3*2,5</t>
  </si>
  <si>
    <t>6*3*2,9</t>
  </si>
  <si>
    <t>8,2*3,6*2,95</t>
  </si>
  <si>
    <t>6,2*3*2,7</t>
  </si>
  <si>
    <t>4,4*3*3,3</t>
  </si>
  <si>
    <t>561,129*0,2</t>
  </si>
  <si>
    <t>981511113</t>
  </si>
  <si>
    <t>Demolice konstrukcí objektů postupným rozebíráním zdiva na maltu cementovou z kamene</t>
  </si>
  <si>
    <t>395158871</t>
  </si>
  <si>
    <t xml:space="preserve">Poznámka k souboru cen:_x000D_
1. Ceny jsou stanoveny na měrnou jednotku m3 skutečného objemu konstrukcí._x000D_
2. Skutečný objem konstrukcí se určí součtem objemů obvodových, schodišťových, středních nosných zdí, schodišť a stropů. Od celkového objemu se neodečítá objem okenních a dveřních otvorů, parapetních ústupků. Tloušťka stropní konstrukce se určí včetně podlahových konstrukcí a podhledů. Tloušťka klenby se určuje v průměrné tloušťce jako aritmetický průměr tloušťky v patě a ve vrcholu klenby až k nášlapné ploše podlahové konstrukce, která na ní spočívá. U stropů s viditelnými trámy se objem trámů jednotlivě připočítává k objemu stropů. Totéž platí pro průvlaky a samostatné trámy. Objem stropů schodiště se započítává objemem daným součinem půdorysné plochy schodiště a tloušťky patrové podesty._x000D_
</t>
  </si>
  <si>
    <t>60*0,7</t>
  </si>
  <si>
    <t>997006512</t>
  </si>
  <si>
    <t>Vodorovná doprava suti na skládku s naložením na dopravní prostředek a složením přes 100 m do 1 km</t>
  </si>
  <si>
    <t>-1547793678</t>
  </si>
  <si>
    <t xml:space="preserve">Poznámka k souboru cen:_x000D_
1. Pro volbu ceny je rozhodující dopravní vzdálenost těžiště skládky a půdorysné plochy objektu._x000D_
</t>
  </si>
  <si>
    <t>997006519</t>
  </si>
  <si>
    <t>Vodorovná doprava suti na skládku s naložením na dopravní prostředek a složením Příplatek k ceně za každý další i započatý 1 km</t>
  </si>
  <si>
    <t>666751284</t>
  </si>
  <si>
    <t>2929,425*49</t>
  </si>
  <si>
    <t>997013801</t>
  </si>
  <si>
    <t>Poplatek za uložení stavebního odpadu na skládce (skládkovné) z prostého betonu zatříděného do Katalogu odpadů pod kódem 170 101</t>
  </si>
  <si>
    <t>1540310069</t>
  </si>
  <si>
    <t>"základy"4,943*0,15</t>
  </si>
  <si>
    <t>725,664*0,15</t>
  </si>
  <si>
    <t>44,755*0,15</t>
  </si>
  <si>
    <t>112,226*0,15</t>
  </si>
  <si>
    <t>105"zídka</t>
  </si>
  <si>
    <t>135,65"dlažba</t>
  </si>
  <si>
    <t>707909950</t>
  </si>
  <si>
    <t>44,755*0,85"ŽB garáže bez základů</t>
  </si>
  <si>
    <t>-44,755*0,05</t>
  </si>
  <si>
    <t>-0,01533*(18+18)"střecha garáže</t>
  </si>
  <si>
    <t>185,47"panely</t>
  </si>
  <si>
    <t>-4,422*0,5</t>
  </si>
  <si>
    <t>997013803</t>
  </si>
  <si>
    <t>Poplatek za uložení stavebního odpadu na skládce (skládkovné) cihelného zatříděného do Katalogu odpadů pod kódem 170 102</t>
  </si>
  <si>
    <t>1187891579</t>
  </si>
  <si>
    <t>725,664-108,85</t>
  </si>
  <si>
    <t>-725,664*0,05</t>
  </si>
  <si>
    <t>-0,01533*(65,55+164+180+77+30,24)"zděné objekty střecha</t>
  </si>
  <si>
    <t>997013811</t>
  </si>
  <si>
    <t>Poplatek za uložení stavebního odpadu na skládce (skládkovné) dřevěného zatříděného do Katalogu odpadů pod kódem 170 201</t>
  </si>
  <si>
    <t>-1963425654</t>
  </si>
  <si>
    <t>4,943-0,741</t>
  </si>
  <si>
    <t>997013821</t>
  </si>
  <si>
    <t>Poplatek za uložení stavebního odpadu na skládce (skládkovné) ze stavebních materiálů obsahujících azbest zatříděných do Katalogu odpadů pod kódem 170 605</t>
  </si>
  <si>
    <t>-829278416</t>
  </si>
  <si>
    <t>0,01533*(18+18)"střecha garáže</t>
  </si>
  <si>
    <t>0,01533*(65,55+164+180+77+30,24)"zděné objekty</t>
  </si>
  <si>
    <t>1015908131</t>
  </si>
  <si>
    <t>0,00594*(39+52,46+21,93+15,9+18+29,52+18,6+13,2)"krytina</t>
  </si>
  <si>
    <t>(725,664+44,755+561,129)*0,05"ostatní drobné demol.mat.</t>
  </si>
  <si>
    <t>997223845</t>
  </si>
  <si>
    <t>Poplatek za uložení stavebního odpadu na skládce (skládkovné) asfaltového bez obsahu dehtu zatříděného do Katalogu odpadů pod kódem 170 302</t>
  </si>
  <si>
    <t>1407996744</t>
  </si>
  <si>
    <t>(18+18+65,55+164+180+77+30,24)*0,004*2</t>
  </si>
  <si>
    <t>160,6</t>
  </si>
  <si>
    <t>997013841</t>
  </si>
  <si>
    <t>Poplatek za uložení stavebního odpadu na skládce (skládkovné) odpadního materiálu po otryskávání bez obsahu nebezpečných látek zatříděného do Katalogu odpadů pod kódem 120 117</t>
  </si>
  <si>
    <t>1980802704</t>
  </si>
  <si>
    <t>Poznámka k položce:_x000D_
Předpoklad kontaminace zeminy.</t>
  </si>
  <si>
    <t>125,000*1,85</t>
  </si>
  <si>
    <t>997223855</t>
  </si>
  <si>
    <t>1171521180</t>
  </si>
  <si>
    <t>1202,005+253,112</t>
  </si>
  <si>
    <t>-231,25</t>
  </si>
  <si>
    <t>101 - SO 101 - PARKOVIŠTĚ</t>
  </si>
  <si>
    <t>42.11.20</t>
  </si>
  <si>
    <t>121101103</t>
  </si>
  <si>
    <t>Sejmutí ornice nebo lesní půdy s vodorovným přemístěním na hromady v místě upotřebení nebo na dočasné či trvalé skládky se složením, na vzdálenost přes 100 do 250 m</t>
  </si>
  <si>
    <t>-529599658</t>
  </si>
  <si>
    <t>(5450-459,83-436,4-730-1542)*0,15"pův.zatravněná plocha</t>
  </si>
  <si>
    <t>122201103</t>
  </si>
  <si>
    <t>Odkopávky a prokopávky nezapažené s přehozením výkopku na vzdálenost do 3 m nebo s naložením na dopravní prostředek v hornině tř. 3 přes 1 000 do 5 000 m3</t>
  </si>
  <si>
    <t>136275723</t>
  </si>
  <si>
    <t>4459"zemina</t>
  </si>
  <si>
    <t>-2120234724</t>
  </si>
  <si>
    <t>132201101</t>
  </si>
  <si>
    <t>Hloubení zapažených i nezapažených rýh šířky do 600 mm s urovnáním dna do předepsaného profilu a spádu v hornině tř. 3 do 100 m3</t>
  </si>
  <si>
    <t>191007162</t>
  </si>
  <si>
    <t xml:space="preserve">Poznámka k souboru cen:_x000D_
1. V cenách jsou započteny i náklady na přehození výkopku na přilehlém terénu na vzdálenost do 3 m od podélné osy rýhy nebo naložení na dopravní prostředek._x000D_
2. Ceny jsou určeny pro rýhy:_x000D_
a) šířky přes 200 do 300 mm a hloubky do 750 mm,_x000D_
b) šířky přes 300 do 400 mm a hloubky do 1 000 mm,_x000D_
c) šířky přes 400 do 500 mm a hloubky do 1 250 mm,_x000D_
d) šířky přes 500 do 600 mm a hloubky do 1 500 mm._x000D_
3. Náklady na svislé přemístění výkopku nad 1 m hloubky se určí dle ustanovení článku č. 3161 všeobecných podmínek katalogu._x000D_
</t>
  </si>
  <si>
    <t>385,800*0,3*0,35"drenáž</t>
  </si>
  <si>
    <t>132201109</t>
  </si>
  <si>
    <t>Hloubení zapažených i nezapažených rýh šířky do 600 mm s urovnáním dna do předepsaného profilu a spádu v hornině tř. 3 Příplatek k cenám za lepivost horniny tř. 3</t>
  </si>
  <si>
    <t>-1789215319</t>
  </si>
  <si>
    <t>162301151</t>
  </si>
  <si>
    <t>Vodorovné přemístění výkopku nebo sypaniny po suchu na obvyklém dopravním prostředku, bez naložení výkopku, avšak se složením bez rozhrnutí z horniny tř. 5 až 7 na vzdálenost přes 50 do 500 m</t>
  </si>
  <si>
    <t>2097303158</t>
  </si>
  <si>
    <t>40,509"výkop na mezideponii</t>
  </si>
  <si>
    <t>-2089139870</t>
  </si>
  <si>
    <t>-371"zásypy v SO 001 Demolice</t>
  </si>
  <si>
    <t>4459,000"odkop zemina</t>
  </si>
  <si>
    <t>40,509"výkopy</t>
  </si>
  <si>
    <t>3270"dovoz-výměna aktiv.zony</t>
  </si>
  <si>
    <t>1860161347</t>
  </si>
  <si>
    <t>7398,509*39</t>
  </si>
  <si>
    <t>162706111</t>
  </si>
  <si>
    <t>Vodorovné přemístění výkopku bez naložení, avšak se složením zemin schopných zúrodnění, na vzdálenost přes 5000 do 6000 m</t>
  </si>
  <si>
    <t>-422614656</t>
  </si>
  <si>
    <t>342,266"na skládku investora</t>
  </si>
  <si>
    <t>-182,475"SO 800-rozprostření ornice</t>
  </si>
  <si>
    <t>1884903737</t>
  </si>
  <si>
    <t>(4459+40,509-371)*1,85</t>
  </si>
  <si>
    <t>1476062284</t>
  </si>
  <si>
    <t>5546,961</t>
  </si>
  <si>
    <t>212682111</t>
  </si>
  <si>
    <t>Lože pro trativody z prohozeného výkopového materiálu</t>
  </si>
  <si>
    <t>321906406</t>
  </si>
  <si>
    <t xml:space="preserve">Poznámka k souboru cen:_x000D_
1. V cenách jsou započteny i náklady na vyčištění dna rýh a na urovnání povrchu lože._x000D_
2. V ceně materiálu jsou započteny i náklady na prohození výkopku._x000D_
</t>
  </si>
  <si>
    <t>385,8*0,3*0,1</t>
  </si>
  <si>
    <t>212752213</t>
  </si>
  <si>
    <t>Trativody z drenážních trubek se zřízením štěrkopískového lože pod trubky a s jejich obsypem v průměrném celkovém množství do 0,15 m3/m v otevřeném výkopu z trubek plastových flexibilních D přes 100 do 160 mm</t>
  </si>
  <si>
    <t>972093513</t>
  </si>
  <si>
    <t>175,9*2+17*2</t>
  </si>
  <si>
    <t>561121114</t>
  </si>
  <si>
    <t>Zřízení podkladu nebo ochranné vrstvy vozovky z mechanicky zpevněné zeminy MZ bez přidání pojiva nebo vylepšovacího materiálu, s rozprostřením, vlhčením, promísením a zhutněním, tloušťka po zhutnění 300 mm</t>
  </si>
  <si>
    <t>-1649810962</t>
  </si>
  <si>
    <t xml:space="preserve">Poznámka k souboru cen:_x000D_
1. Ceny lze použít i v případě, že se zrnitost zeminy zlepší nakupovaným materiálem, který se oceňuje ve specifikaci. Pro přesun hmot se v tomto případě uvažuje hmotnost materiálu ve specifikaci._x000D_
2. V cenách nejsou započteny náklady na opatření zeminy a její přemístění k místu zabudování, které se oceňují cenami katalogu 800-1 Zemní práce._x000D_
3. V cenách nejsou započteny náklady na případné zatravnění, které se oceňují cenami části A02 katalogu 823-1 Plochy a úprava území._x000D_
</t>
  </si>
  <si>
    <t>Poznámka k položce:_x000D_
Celk. tl. 600mm.</t>
  </si>
  <si>
    <t>5450*2"celk.tl. 600mm</t>
  </si>
  <si>
    <t>10364100</t>
  </si>
  <si>
    <t>zemina pro terénní úpravy - tříděná</t>
  </si>
  <si>
    <t>-919338951</t>
  </si>
  <si>
    <t>5450*0,6*1,85</t>
  </si>
  <si>
    <t>564750011</t>
  </si>
  <si>
    <t>Podklad nebo kryt z kameniva hrubého drceného vel. 8-16 mm s rozprostřením a zhutněním, po zhutnění tl. 150 mm</t>
  </si>
  <si>
    <t>-1836944329</t>
  </si>
  <si>
    <t>4969,085</t>
  </si>
  <si>
    <t>72,2</t>
  </si>
  <si>
    <t>898151396</t>
  </si>
  <si>
    <t>4969,085"dlažba</t>
  </si>
  <si>
    <t>72,2"veget.dlažba</t>
  </si>
  <si>
    <t>1264,19*0,4"pod obruby</t>
  </si>
  <si>
    <t>596212213</t>
  </si>
  <si>
    <t>Kladení dlažby z betonových zámkových dlaždic pozemních komunikací s ložem z kameniva těženého nebo drceného tl. do 50 mm, s vyplněním spár, s dvojitým hutněním vibrováním a se smetením přebytečného materiálu na krajnici tl. 80 mm skupiny A, pro plochy přes 300 m2</t>
  </si>
  <si>
    <t>-1606357905</t>
  </si>
  <si>
    <t>80,53+113,45+79,75+90,97+90,97+56,31"přední</t>
  </si>
  <si>
    <t>113,38"přední levá</t>
  </si>
  <si>
    <t>17,5*4,5"boční</t>
  </si>
  <si>
    <t>10*2,5*4,5*4+8*2,5*4,5"střed</t>
  </si>
  <si>
    <t>88,3+126,06+88,3+101,06+138,27+64,67"zadní</t>
  </si>
  <si>
    <t>-429,9*0,15"odp. přej.obrub</t>
  </si>
  <si>
    <t>1153+1888+85+11"jízdní pruhy</t>
  </si>
  <si>
    <t>24,3+21,5"vjezdy</t>
  </si>
  <si>
    <t>1815027233</t>
  </si>
  <si>
    <t>-1786,285"odp.bar.dlažba</t>
  </si>
  <si>
    <t>3182,8*0,01</t>
  </si>
  <si>
    <t>59245005</t>
  </si>
  <si>
    <t>dlažba skladebná betonová 200x100x80mm barevná</t>
  </si>
  <si>
    <t>1034314392</t>
  </si>
  <si>
    <t>1786,285*0,01</t>
  </si>
  <si>
    <t>596411111</t>
  </si>
  <si>
    <t>Kladení dlažby z betonových vegetačních dlaždic komunikací pro pěší s ložem z kameniva těženého nebo drceného tl. do 40 mm, s vyplněním spár a vegetačních otvorů, s hutněním vibrováním tl. 80 mm, pro plochy do 50 m2</t>
  </si>
  <si>
    <t>51046648</t>
  </si>
  <si>
    <t xml:space="preserve">Poznámka k souboru cen:_x000D_
1. V cenách jsou započteny i náklady na dodávku hmot pro lože a materiálu na výplň spár._x000D_
2. V cenách nejsou započteny náklady na:_x000D_
a) dodávku vegetačních dlaždic, které se oceňují ve specifikaci; ztratné lze dohodnout u plochy do 100 m2 ve výši 3 %, přes 100 do 300 m2 ve výši 2 % a přes 300 m2 ve výši 1 %,_x000D_
b) dodávku výplně ve vegetačních dlaždic, které se oceňují ve specifikaci,_x000D_
c) založení trávníku. Tyto náklady se oceňují cenami souboru cen 180 40-51 části A02 Katalogu 823-1 Plochy a úprava území._x000D_
3. Část lože přesahující tloušťku 40 mm se oceňuje cenami souboru cen 451 ..-9 Příplatek za každých dalších 10 mm tloušťky podkladu nebo lože._x000D_
</t>
  </si>
  <si>
    <t>1,7+2,25+2,25+1,7+2,2+1,7+2,2+1,7+2,2+1,7+2,2+1,7+1,7</t>
  </si>
  <si>
    <t>2,25*2</t>
  </si>
  <si>
    <t>1,7+2,2+1,7+2,2+1,7+2,2+1,7+2,2+1,7+2,2+1,7</t>
  </si>
  <si>
    <t>2,25+2,2+1,7+2,25+2,25+2,2+1,7+2,25+2,25+2,25</t>
  </si>
  <si>
    <t>R.42111</t>
  </si>
  <si>
    <t>Zatravňovací dlažba betonová 24/24/8  natural</t>
  </si>
  <si>
    <t>1573753450</t>
  </si>
  <si>
    <t>72,2*1,015</t>
  </si>
  <si>
    <t>914111111</t>
  </si>
  <si>
    <t>Montáž svislé dopravní značky základní velikosti do 1 m2 objímkami na sloupky nebo konzoly</t>
  </si>
  <si>
    <t>774088417</t>
  </si>
  <si>
    <t xml:space="preserve">Poznámka k souboru cen:_x000D_
1. V cenách jsou započteny i náklady na montáž značek včetně upevňovacího materiálu na předem připravenou nosnou konstrukci (sloupek, konzolu, sloup)._x000D_
2. V cenách nejsou započteny náklady na:_x000D_
a) dodání značek, tyto se oceňují ve specifikaci,_x000D_
b) na montáž a dodávku ocelových nosných konstrukcí – sloupků, konzol, tyto se oceňují cenami souboru cen 914 51 Montáž sloupku a 914 53 Montáž konzol a nástavců,_x000D_
c) nátěry, tyto se oceňují jako práce PSV příslušnými cenami katalogu 800-783 Nátěry,_x000D_
d) naložení a odklizení výkopku, tyto se oceňují cenami části A 01 katalogu 800-1 Zemní práce._x000D_
3. Ceny nelze použít pro osazení a montáž svislých dopravních značek:_x000D_
a) světelných, tyto se oceňují cenami katalogu 800-741 Elektroinstalace - silnoproud,_x000D_
b) upevněných na lanech nebo speciálních konstrukcích nesoucích více značek, tyto se oceňují individuálně._x000D_
</t>
  </si>
  <si>
    <t>"IP11b"1+1+1</t>
  </si>
  <si>
    <t>"E1"1+1+1+1</t>
  </si>
  <si>
    <t>"E7b"1+1</t>
  </si>
  <si>
    <t>"IP12"1</t>
  </si>
  <si>
    <t>"C4a"1+1</t>
  </si>
  <si>
    <t>40444256</t>
  </si>
  <si>
    <t>značka dopravní svislá FeZn NK 500x700mm</t>
  </si>
  <si>
    <t>-716180704</t>
  </si>
  <si>
    <t>40444230</t>
  </si>
  <si>
    <t>značka dopravní svislá FeZn NK 500x500mm</t>
  </si>
  <si>
    <t>-1862406395</t>
  </si>
  <si>
    <t>40444323</t>
  </si>
  <si>
    <t>značka dopravní svislá FeZn NK 300x200mm</t>
  </si>
  <si>
    <t>-1590134235</t>
  </si>
  <si>
    <t>40445402</t>
  </si>
  <si>
    <t>značka dopravní svislá nereflexní FeZn prolis D 700mm</t>
  </si>
  <si>
    <t>-871919023</t>
  </si>
  <si>
    <t>40445256</t>
  </si>
  <si>
    <t>svorka upínací na sloupek dopravní značky D 60mm</t>
  </si>
  <si>
    <t>-230736880</t>
  </si>
  <si>
    <t>"IP11b"(1+1+1)*2</t>
  </si>
  <si>
    <t>"E1"(1+1+1+1)*2</t>
  </si>
  <si>
    <t>"IP12"1*2</t>
  </si>
  <si>
    <t>"C4a"(1+1)*2</t>
  </si>
  <si>
    <t>914511112</t>
  </si>
  <si>
    <t>Montáž sloupku dopravních značek délky do 3,5 m do hliníkové patky</t>
  </si>
  <si>
    <t>1236579354</t>
  </si>
  <si>
    <t xml:space="preserve">Poznámka k souboru cen:_x000D_
1. V cenách jsou započteny i náklady na:_x000D_
a) vykopání jamek s odhozem výkopku na vzdálenost do 3 m,_x000D_
b) osazení sloupku včetně montáže a dodávky plastového víčka,_x000D_
2. V cenách -1111 jsou započteny i náklady na betonový základ._x000D_
3. V cenách -1112 jsou započteny i náklady na hliníkovou patku s betonovým základem._x000D_
4. V cenách nejsou započteny náklady na:_x000D_
a) dodání sloupku, tyto se oceňují ve specifikaci_x000D_
b) naložení a odklizení výkopku, tyto se oceňují cenami části A01 katalogu 800-1 Zemní práce._x000D_
</t>
  </si>
  <si>
    <t>40445225</t>
  </si>
  <si>
    <t>sloupek pro dopravní značku Zn D 60mm v 3,5m</t>
  </si>
  <si>
    <t>-578065281</t>
  </si>
  <si>
    <t>40445253</t>
  </si>
  <si>
    <t>víčko plastové na sloupek D 60mm</t>
  </si>
  <si>
    <t>-1719673203</t>
  </si>
  <si>
    <t>40445240</t>
  </si>
  <si>
    <t>patka pro sloupek Al D 60mm</t>
  </si>
  <si>
    <t>2076249181</t>
  </si>
  <si>
    <t>915111111</t>
  </si>
  <si>
    <t>Vodorovné dopravní značení stříkané barvou dělící čára šířky 125 mm souvislá bílá základní</t>
  </si>
  <si>
    <t>1222582269</t>
  </si>
  <si>
    <t xml:space="preserve">Poznámka k souboru cen:_x000D_
1. Ceny jsou určeny pro dělící čáry bílé souvislé č. V1a, bílé přerušované č. V2a, žluté souvislé č. V12b, žluté přerušované č. V12c a vodící čáry bílé č. V4._x000D_
2. V cenách nejsou započteny náklady na:_x000D_
a) předznačení, tyto se oceňují cenami souboru cen 915 6.-11 Předznačení pro vodorovné značení,_x000D_
b) očištění vozovky, tyto se oceňují cenami souboru cen 938 90-9 . Odstranění bláta, prachu nebo hlinitého nánosu s povrchu podkladu nebo krytu části C 01 tohoto katalogu._x000D_
3. Množství měrných jednotek se určuje:_x000D_
a) u cen 915 11 a 915 12 v m délky dělící nebo vodící čáry (včetně mezer),_x000D_
b) u ceny 915 13 v m2 stříkané plochy bez mezer._x000D_
</t>
  </si>
  <si>
    <t>4,5*(6+9+6+7+7+4+9)</t>
  </si>
  <si>
    <t>4,5*6</t>
  </si>
  <si>
    <t>4,5*(9+9+9+9)</t>
  </si>
  <si>
    <t>4,5*(9)</t>
  </si>
  <si>
    <t>4,5*(6+9+6+7+10+4)</t>
  </si>
  <si>
    <t>915231111</t>
  </si>
  <si>
    <t>Vodorovné dopravní značení stříkaným plastem přechody pro chodce, šipky, symboly nápisy bílé základní</t>
  </si>
  <si>
    <t>296210715</t>
  </si>
  <si>
    <t xml:space="preserve">Poznámka k souboru cen:_x000D_
1. Ceny jsou určeny pro dělicí čáry souvislé č. V 1a bílé, přerušované č. V 2a bílé, vodící č. V 4 bílé, souvislá č. V12b žlutá, přerušovaná č. V12c žlutá._x000D_
2. V cenách nejsou započteny náklady na:_x000D_
a) předznačení, tyto se oceňují cenami souboru cen 915 6.-11 Předznačení pro vodorovné značení,_x000D_
b) očištění vozovky, tyto se oceňují cenami souboru cen 938 90-9 . Odstranění bláta, prachu, nebo hlinitého nánosu s povrchu podkladu, nebo krytu části C 01 tohoto katalogu._x000D_
3. Množství měrných jednotek se určuje:_x000D_
a) u cen 912 21 a 915 22 v m délky dělící nebo vodící čáry (včetně mezer),_x000D_
b) u ceny 915 23 v m2 stříkané plochy bez mezer._x000D_
</t>
  </si>
  <si>
    <t>"šipky"0,4*20</t>
  </si>
  <si>
    <t>"symbol "1,2*7</t>
  </si>
  <si>
    <t>915611111</t>
  </si>
  <si>
    <t>Předznačení pro vodorovné značení stříkané barvou nebo prováděné z nátěrových hmot liniové dělicí čáry, vodicí proužky</t>
  </si>
  <si>
    <t>-2032670116</t>
  </si>
  <si>
    <t xml:space="preserve">Poznámka k souboru cen:_x000D_
1. Množství měrných jednotek se určuje:_x000D_
a) pro cenu -1111 v m délky dělicí čáry nebo vodícího proužku (včetně mezer),_x000D_
b) pro cenu -1112 v m2 natírané nebo stříkané plochy._x000D_
</t>
  </si>
  <si>
    <t>915621111</t>
  </si>
  <si>
    <t>Předznačení pro vodorovné značení stříkané barvou nebo prováděné z nátěrových hmot plošné šipky, symboly, nápisy</t>
  </si>
  <si>
    <t>-910418707</t>
  </si>
  <si>
    <t>-1665121447</t>
  </si>
  <si>
    <t>2,1+2,2+2,1+1,3+2,1+2,2+2,1+1,3"ostr.závory</t>
  </si>
  <si>
    <t>7,7+6,2+7,7+4,2"vjezd</t>
  </si>
  <si>
    <t>4,5+25+2,5+3,1+1,44"stání 1-10</t>
  </si>
  <si>
    <t>4,5+12,5+4+0,8"stání 11-15</t>
  </si>
  <si>
    <t>2,5+3,1+20+4+0,8"stání 16-23</t>
  </si>
  <si>
    <t>2,5+3,1+20+4+0,8"stání 24-31</t>
  </si>
  <si>
    <t>2,5+3,1+17,5+4+0,8"stání 32-38</t>
  </si>
  <si>
    <t>2,5+3,1+25+4+0,8"stání 39-48</t>
  </si>
  <si>
    <t>3,1+2,5+17,5+2,5+3,1"stání 49-55</t>
  </si>
  <si>
    <t>4,5+17,5+4,5"stání 56-62</t>
  </si>
  <si>
    <t>2,5+3,1+17,5+4+0,8"stání 63-69</t>
  </si>
  <si>
    <t>2,5+3,1+25+4+0,8"stání 70-79</t>
  </si>
  <si>
    <t>2,5+3,1+17,5+4+0,8"stání 80-86</t>
  </si>
  <si>
    <t>2,5+3,1+20+4+0,8"stání 87-94</t>
  </si>
  <si>
    <t>2,5+3,1+27,5+4+0,8"stání 95-105</t>
  </si>
  <si>
    <t>2,5+3,1+15+4,5"stání 106-110</t>
  </si>
  <si>
    <t>4,5+25+4+0,8"stání 111-120</t>
  </si>
  <si>
    <t>3,1+2,5+25+4,5"stání 121-130</t>
  </si>
  <si>
    <t>4,5+25+4+0,8"stání 131-140</t>
  </si>
  <si>
    <t>3,1+2,5+25+4,5"stání 141-150</t>
  </si>
  <si>
    <t>4,5+20,9+4,5"stání 151-157</t>
  </si>
  <si>
    <t>0,5+0,5+40,75+17,5"jízd.pruhy.vnější</t>
  </si>
  <si>
    <t>8,7+14,7+8,7"jízd.pruhy-vnitřní</t>
  </si>
  <si>
    <t>8,7+14,8+8,7</t>
  </si>
  <si>
    <t>8,7+20,7+8,7</t>
  </si>
  <si>
    <t>27+13+22,5+22,5+20+27,5+21,5"ohraničení stání-obr 150/150</t>
  </si>
  <si>
    <t>17,5+20+27,5+20+22,5+30+17,5"ohraničení stání-obr 150/150</t>
  </si>
  <si>
    <t>25+25+25+25+20,9"ohraničení střed.stání-obr 150/150</t>
  </si>
  <si>
    <t>"vjezdy"1,5+2,2+2,8</t>
  </si>
  <si>
    <t>5+5+5"vjezd snížený obr.</t>
  </si>
  <si>
    <t>19"napojení na komunikaci</t>
  </si>
  <si>
    <t>59217031</t>
  </si>
  <si>
    <t>obrubník betonový silniční 1000x150x250mm</t>
  </si>
  <si>
    <t>-519223621</t>
  </si>
  <si>
    <t>1264,19</t>
  </si>
  <si>
    <t>-608,36"odp.ostat.obrub</t>
  </si>
  <si>
    <t>59217032</t>
  </si>
  <si>
    <t>obrubník betonový silniční 1000x150x150mm</t>
  </si>
  <si>
    <t>1231069985</t>
  </si>
  <si>
    <t>(27+13+22,5+22,5+20+27,5+21,5)*1,01"ohraničení stání-obr 150/150</t>
  </si>
  <si>
    <t>(17,5+20+27,5+20+22,5+30+17,5)*1,01"ohraničení stání-obr 150/150</t>
  </si>
  <si>
    <t>(25+25+25+25+20,9)*1,01"ohraničení střed.stání-obr 150/150</t>
  </si>
  <si>
    <t>(5+5+5)*1,01"vjezd snížený obr.</t>
  </si>
  <si>
    <t>19*1,01"napojení na komunikaci</t>
  </si>
  <si>
    <t>59217035</t>
  </si>
  <si>
    <t>obrubník betonový obloukový vnější 780x150x250mm</t>
  </si>
  <si>
    <t>223586914</t>
  </si>
  <si>
    <t>(3,1*(13+2+2,1+2,1+6,1+7,6+6,1+7,6))*1,01</t>
  </si>
  <si>
    <t>919122121</t>
  </si>
  <si>
    <t>Utěsnění dilatačních spár zálivkou za tepla v cementobetonovém nebo živičném krytu včetně adhezního nátěru s těsnicím profilem pod zálivkou, pro komůrky šířky 15 mm, hloubky 25 mm</t>
  </si>
  <si>
    <t>1365397023</t>
  </si>
  <si>
    <t xml:space="preserve">Poznámka k souboru cen:_x000D_
1. V cenách jsou započteny i náklady na vyčištění spár před těsněním a zalitím a náklady na impregnaci, těsnění a zalití spár včetně dodání hmot._x000D_
</t>
  </si>
  <si>
    <t>919735112</t>
  </si>
  <si>
    <t>Řezání stávajícího živičného krytu nebo podkladu hloubky přes 50 do 100 mm</t>
  </si>
  <si>
    <t>-1797234100</t>
  </si>
  <si>
    <t xml:space="preserve">Poznámka k souboru cen:_x000D_
1. V cenách jsou započteny i náklady na spotřebu vody._x000D_
</t>
  </si>
  <si>
    <t>998223011</t>
  </si>
  <si>
    <t>Přesun hmot pro pozemní komunikace s krytem dlážděným dopravní vzdálenost do 200 m jakékoliv délky objektu</t>
  </si>
  <si>
    <t>1081230372</t>
  </si>
  <si>
    <t>301 - 301 Kanalizace dešťová (odvodnění parkoviště)</t>
  </si>
  <si>
    <t>22231</t>
  </si>
  <si>
    <t>130001101</t>
  </si>
  <si>
    <t>Příplatek k cenám hloubených vykopávek za ztížení vykopávky v blízkosti podzemního vedení nebo výbušnin pro jakoukoliv třídu horniny</t>
  </si>
  <si>
    <t>-851547703</t>
  </si>
  <si>
    <t xml:space="preserve">Poznámka k souboru cen:_x000D_
1. Cena je určena:_x000D_
a) i pro soubor cen 123 . 0-21 Vykopávky zářezů se šikmými stěnami pro podzemní vedení části A 02,_x000D_
b) pro podzemní vedení procházející hloubenou vykopávkou nebo uložené ve stěně výkopu při jakékoliv hloubce vedení pod původním terénem nebo jeho výšce nade dnem výkopu a jakémkoliv směru vedení ke stranám výkopu;_x000D_
c) pro výbušniny nezaložené dodavatelem._x000D_
2. Cenu lze použít i tehdy, narazí-li se na vedení nebo výbušninu až při vykopávce a to pro zbývající objem výkopu, který je projektantem nebo investorem označen, v němž by toto nebo jiné nepředvídané vedení nebo výbušnina mohlo být uloženo. Toto ustanovení neplatí pro objem hornin tř. 6 a 7._x000D_
3. Cenu nelze použít pro ztížení vykopávky v blízkosti podzemních vedení nebo výbušnin, u nichž je projektem zakázáno použít při vykopávce kovové nástroje nebo nářadí._x000D_
4. Množství ztížení vykopávky v blízkosti_x000D_
a) podzemního vedení, jehož půdorysná a výšková poloha_x000D_
- je v projektu uvedena, se určí jako objem myšleného hranolu, jehož průřez je pravidelný čtyřúhelník jehož horní vodorovná a obě svislé strany jsou ve vzdálenosti 0,5 m a dolní vodorovná hrana ve vzdálenosti 1 m od přilehlého vnějšího líce vedení, příp. jeho obalu a délka se rovná osové délce vedení ve výkopišti nebo délce vedení ve stěně výkopu. Vymezí-li projekt větší prostor, v němž je nutno při vykopávce postupovat opatrně, lze použít cena pro celý objem výkopu v tomto prostoru. Od takto zjištěného množství se odečítá objem vedení i s příp. se vyskytujícím obalem;_x000D_
- není v projektu uvedena, avšak která podle projektu nebo sdělení investora jsou pravděpodobně ve výkopišti uložena, se rovná objemu výkopu, který je projektantem nebo investorem označen._x000D_
b) výbušniny, určí vždy projektant nebo investor, ať je v projektu uvedeno či neuvedeno._x000D_
5. Je-li vedení uloženo ve výkopišti tak, že se vykopávka v celém výše popsaném objemu nevykopává, např. blízko stěn nebo dna výkopu, oceňuje se ztížení vykopávky jen pro tu část objemu, v níž se ztížená vykopávka provádí._x000D_
6. Jsou-li ve výkopišti dvě vedení položena tak blízko sebe, že se výše uvedené objemy pro obě vedení pronikají, určí se množství ztížení vykopávky tak, aby se pronik započetl jen jednou._x000D_
7. Objem ztížení vykopávky se od celkového objemu výkopu neodečítá._x000D_
8. Dočasné zajištění různých podzemních vedení ve výkopišti se oceňuje cenami souboru cen 119 00-14 Dočasné zajištění podzemního potrubí nebo vedení ve výkopišti._x000D_
</t>
  </si>
  <si>
    <t>"A"1,5*1,2*1,39*2</t>
  </si>
  <si>
    <t>"A1"1,5*1,2*1,39</t>
  </si>
  <si>
    <t>"VK"1,2*0,8*1,3*(4+3)</t>
  </si>
  <si>
    <t>131201102</t>
  </si>
  <si>
    <t>Hloubení nezapažených jam a zářezů s urovnáním dna do předepsaného profilu a spádu v hornině tř. 3 přes 100 do 1 000 m3</t>
  </si>
  <si>
    <t>360240843</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</si>
  <si>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větší._x000D_
2. Ceny lze použít i pro hloubení nezapažených jam a zářezů pro podzemní vedení, jsou-li tyto práce prováděny z povrchu území._x000D_
3. Předepisuje-li projekt hloubit jámy popsané v pozn. č. 1 v hornině 5 až 7 bez použití trhavin, oceňuje se toto hloubení_x000D_
a) v suchu nebo v mokru cenami 138 40-1101, 138 50-1101 a 138 60-1101 Dolamování zapažených nebo nezapažených hloubených vykopávek;_x000D_
b) v tekoucí vodě při jakékoliv její rychlosti individuálně._x000D_
4. Hloubení nezapažených jam hloubky přes 16 m se oceňuje individuálně._x000D_
5. V cenách jsou započteny i náklady na případné nutné přemístění výkopku ve výkopišti a na přehození výkopku na přilehlém terénu na vzdálenost do 3 m od okraje jámy nebo naložení na dopravní prostředek._x000D_
6. Náklady na svislé přemístění výkopku nad 1 m hloubky se určí dle ustanovení článku č. 3161 všeobecných podmínek katalogu._x000D_
</t>
  </si>
  <si>
    <t>314,41*0,5"vsak</t>
  </si>
  <si>
    <t>(7,2*3,8*3,3)*0,5"ORL</t>
  </si>
  <si>
    <t>131201109</t>
  </si>
  <si>
    <t>Hloubení nezapažených jam a zářezů s urovnáním dna do předepsaného profilu a spádu Příplatek k cenám za lepivost horniny tř. 3</t>
  </si>
  <si>
    <t>868774893</t>
  </si>
  <si>
    <t>131301102</t>
  </si>
  <si>
    <t>Hloubení nezapažených jam a zářezů s urovnáním dna do předepsaného profilu a spádu v hornině tř. 4 přes 100 do 1 000 m3</t>
  </si>
  <si>
    <t>2003101816</t>
  </si>
  <si>
    <t>314,41*0,4"vsak</t>
  </si>
  <si>
    <t>(7,2*3,8*3,3)*0,4"ORL</t>
  </si>
  <si>
    <t>131301109</t>
  </si>
  <si>
    <t>Hloubení nezapažených jam a zářezů s urovnáním dna do předepsaného profilu a spádu Příplatek k cenám za lepivost horniny tř. 4</t>
  </si>
  <si>
    <t>-546646437</t>
  </si>
  <si>
    <t>131401101</t>
  </si>
  <si>
    <t>Hloubení nezapažených jam a zářezů s urovnáním dna do předepsaného profilu a spádu v hornině tř. 5 do 100 m3</t>
  </si>
  <si>
    <t>-1349419487</t>
  </si>
  <si>
    <t>314,41*0,1"vsak</t>
  </si>
  <si>
    <t>(7,2*3,8*3,3)*0,1"ORL</t>
  </si>
  <si>
    <t>115290992</t>
  </si>
  <si>
    <t>"A"1,87*1,2*(1,68+1,67)*0,5</t>
  </si>
  <si>
    <t>(3,52-1,87)*1,2*1,67</t>
  </si>
  <si>
    <t>(6,07-3,52)*1,2*(1,67+1,66)*0,5</t>
  </si>
  <si>
    <t>(9,78-6,07)*1,2*(1,66+1,65)*0,5</t>
  </si>
  <si>
    <t>(10,27-9,78)*1,2*1,65</t>
  </si>
  <si>
    <t>(14,47-10,27)*1,2*(1,65+1,64)*0,5</t>
  </si>
  <si>
    <t>(18,67-14,47)*1,2*(1,64+1,62)*0,5</t>
  </si>
  <si>
    <t>(20-18,67)*1,2*1,62</t>
  </si>
  <si>
    <t>(22,87-20)*1,2*(1,62+1,61)*0,5</t>
  </si>
  <si>
    <t>(27,07-22,87)*1,2*(1,61+1,57)*0,5</t>
  </si>
  <si>
    <t>(29,17-27,07)*1,2*(1,67+1,55)*0,5</t>
  </si>
  <si>
    <t>(41,21-34,37)*1,2*(1,47+1,44)*0,5</t>
  </si>
  <si>
    <t>(43,4-41,21)*1,2*(1,46+1,44)*0,5</t>
  </si>
  <si>
    <t>(79,95-43,4)*1,2*(1,44+1,43)*0,5</t>
  </si>
  <si>
    <t>(126,4-79,95)*1,2*(1,43+1,27)*0,5</t>
  </si>
  <si>
    <t>"A1"25,27*1*(1,46+1,41)*0,5</t>
  </si>
  <si>
    <t>(49-25,27)*1*(1,41+1,42)*0,5</t>
  </si>
  <si>
    <t>(69,79-49)*1*(1,42+1,14)*0,5</t>
  </si>
  <si>
    <t>"odp.šachet"-1,8*1,2*1,4*9</t>
  </si>
  <si>
    <t>((211,166+96,451)-27,216)*0,6"hor. 3 60%</t>
  </si>
  <si>
    <t>1379921927</t>
  </si>
  <si>
    <t>592504435</t>
  </si>
  <si>
    <t>((211,166+96,451)-27,216)*0,4"hor. 4 40%</t>
  </si>
  <si>
    <t>1488664073</t>
  </si>
  <si>
    <t>-210591868</t>
  </si>
  <si>
    <t>1,8*1,8*1,68</t>
  </si>
  <si>
    <t>1,8*1,8*1,57</t>
  </si>
  <si>
    <t>1,8*1,8*1,44</t>
  </si>
  <si>
    <t>1,8*1,8*1,46</t>
  </si>
  <si>
    <t>1,8*1,8*1,43</t>
  </si>
  <si>
    <t>1,8*1,8*1,27</t>
  </si>
  <si>
    <t>1,8*1,8*1,41</t>
  </si>
  <si>
    <t>1,8*1,8*1,24</t>
  </si>
  <si>
    <t>41,99*0,6"hor 3 60%</t>
  </si>
  <si>
    <t>2000456621</t>
  </si>
  <si>
    <t>-1313838893</t>
  </si>
  <si>
    <t>41,99*0,4"hor 4 40%</t>
  </si>
  <si>
    <t>-905879781</t>
  </si>
  <si>
    <t>-227340278</t>
  </si>
  <si>
    <t>"A"1,87*(1,68+1,67)*0,5*2</t>
  </si>
  <si>
    <t>(3,52-1,87)*1,67*2</t>
  </si>
  <si>
    <t>(6,07-3,52)*(1,67+1,66)*0,5*2</t>
  </si>
  <si>
    <t>(9,78-6,07)*(1,66+1,65)*0,5*2</t>
  </si>
  <si>
    <t>(10,27-9,78)*1,65*2</t>
  </si>
  <si>
    <t>(14,47-10,27)*(1,65+1,64)*0,5*2</t>
  </si>
  <si>
    <t>(18,67-14,47)*(1,64+1,62)*0,5*2</t>
  </si>
  <si>
    <t>(20-18,67)*1,62*2</t>
  </si>
  <si>
    <t>(22,87-20)*(1,62+1,61)*0,5*2</t>
  </si>
  <si>
    <t>(27,07-22,87)*(1,61+1,57)*0,5*2</t>
  </si>
  <si>
    <t>(29,17-27,07)*(1,67+1,55)*0,5*2</t>
  </si>
  <si>
    <t>(41,21-34,37)*(1,47+1,44)*0,5*2</t>
  </si>
  <si>
    <t>(43,4-41,21)*(1,46+1,44)*0,5*2</t>
  </si>
  <si>
    <t>(79,95-43,4)*(1,44+1,43)*0,5*2</t>
  </si>
  <si>
    <t>(126,4-79,95)*(1,43+1,27)*0,5*2</t>
  </si>
  <si>
    <t>"A1"25,27*(1,46+1,41)*0,5*2</t>
  </si>
  <si>
    <t>(49-25,27)*(1,41+1,42)*0,5*2</t>
  </si>
  <si>
    <t>(69,79-49)*(1,42+1,14)*0,5*2</t>
  </si>
  <si>
    <t>(7,2*2+3,4*2)*3,3"lapol</t>
  </si>
  <si>
    <t>361924955</t>
  </si>
  <si>
    <t>1957566895</t>
  </si>
  <si>
    <t>(202,349+161,879+40,47)"jámy</t>
  </si>
  <si>
    <t>(168,241+112,16)"rýhy</t>
  </si>
  <si>
    <t>(25,194+16,796)"šachty</t>
  </si>
  <si>
    <t>-410485527</t>
  </si>
  <si>
    <t>314,41"vsak-výkop</t>
  </si>
  <si>
    <t>129,65"vsak-zásyp nad stěrkem-zemina</t>
  </si>
  <si>
    <t>168,241+112,16"rýhy výkop</t>
  </si>
  <si>
    <t>25,194+16,796"šachty výkop</t>
  </si>
  <si>
    <t>(7,2*3,8*3,3)"ORL výkop</t>
  </si>
  <si>
    <t>"ORL Zásyp"(22,478+2,94+3,888)</t>
  </si>
  <si>
    <t>"rýhy zásyp"130,21</t>
  </si>
  <si>
    <t>-1089310446</t>
  </si>
  <si>
    <t>155,924+34,205+2,94+22,478</t>
  </si>
  <si>
    <t>-1204167362</t>
  </si>
  <si>
    <t>215,547*40</t>
  </si>
  <si>
    <t>-410671669</t>
  </si>
  <si>
    <t>"zásyp"417,594-159,29</t>
  </si>
  <si>
    <t>"odvoz"217,563</t>
  </si>
  <si>
    <t>1462202422</t>
  </si>
  <si>
    <t>217,563*1,85</t>
  </si>
  <si>
    <t>-1491426383</t>
  </si>
  <si>
    <t>-28,2*3,6*0,8"galerie</t>
  </si>
  <si>
    <t>159,29"objem výkopu - štěrk</t>
  </si>
  <si>
    <t>129,65"zemina nad stěrkem</t>
  </si>
  <si>
    <t>(168,241+112,16+25,194)"rýhy a šachty</t>
  </si>
  <si>
    <t>(25,194+16,796)</t>
  </si>
  <si>
    <t>-(155,924+34,205)</t>
  </si>
  <si>
    <t>-9*3,14*0,62*0,62*1,4</t>
  </si>
  <si>
    <t>-12,7-2,94-3,138-3,888</t>
  </si>
  <si>
    <t>Mezisoučet "kamenivo</t>
  </si>
  <si>
    <t>(7,2*3,8*3,3)*0,5"ORL zemina</t>
  </si>
  <si>
    <t>58343930</t>
  </si>
  <si>
    <t>kamenivo drcené hrubé frakce 16-32</t>
  </si>
  <si>
    <t>-1181197439</t>
  </si>
  <si>
    <t>((159,29)-28,2*3,6*0,8)*2"kolem galerie</t>
  </si>
  <si>
    <t>58343872</t>
  </si>
  <si>
    <t>kamenivo drcené hrubé frakce 8/16</t>
  </si>
  <si>
    <t>1273259939</t>
  </si>
  <si>
    <t>22,478*2"lapol</t>
  </si>
  <si>
    <t>-1731555915</t>
  </si>
  <si>
    <t>132,66*1,2*(0,3+0,33)-132,66*3,14*0,17*0,17</t>
  </si>
  <si>
    <t>143,98*1*(0,17+0,3)</t>
  </si>
  <si>
    <t>58337331</t>
  </si>
  <si>
    <t>štěrkopísek frakce 0/22</t>
  </si>
  <si>
    <t>-47814468</t>
  </si>
  <si>
    <t>155,924*2</t>
  </si>
  <si>
    <t>211971122</t>
  </si>
  <si>
    <t>Zřízení opláštění výplně z geotextilie odvodňovacích žeber nebo trativodů v rýze nebo zářezu se stěnami svislými nebo šikmými o sklonu přes 1:2 při rozvinuté šířce opláštění přes 2,5 m</t>
  </si>
  <si>
    <t>628202130</t>
  </si>
  <si>
    <t xml:space="preserve">Poznámka k souboru cen:_x000D_
1. Ceny jsou určeny:_x000D_
a) pro jakékoliv druhy a rozměry geotextilií,_x000D_
b) i pro zřízení svislého drénu z jedné nebo více vrstev geotextilie přiložených na stěnu rýhy nebo zářezu,_x000D_
c) pro způsob spojování geotextilií přesahy._x000D_
2. Ceny nelze použít:_x000D_
a) pro zřízení opláštění výplně v zapažených rýhách; toto opláštění se oceňuje individuálně,_x000D_
b) pro knotové drény (geodrény); tyto drény se oceňují cenami souboru cen 211 97-21 Vpichování svislých konsolidačních prefabrikovaných drénů,_x000D_
c) pro zřízení vrstev z geotextilií; toto zřízení vrstev z geotextilií se ocení cenami souboru cen 213 14 Zřízení vrstvy z geotextilie._x000D_
3. V cenách jsou započteny i náklady na zřízení předepsaných přesahů a na potřebné zatěžování nebo připevňování geotextilie ke stěnám výkopu při provádění._x000D_
4. V cenách nejsou započteny náklady na dodání geotextilie; toto dodání se oceňuje ve specifikaci. Ztratné lze dohodnout ve výši 2 %._x000D_
5. Množství měrných jednotek:_x000D_
a) se určuje v m2 rozvinuté plochy opláštění bez jakýchkoliv přesahů. Při opláštění z více vrstev geotextilií se pro určení množství měrných jednotek oceňuje každá vrstva samostatně,_x000D_
b) pro dodání geotextilie oceňované ve specifikaci se určí v m2 geotextilie včetně přesahů a prořezů stanovených projektovou dokumentací._x000D_
</t>
  </si>
  <si>
    <t>(4,6*29,2)*2+1,2*(4,6*2+29,2*2)"vsak</t>
  </si>
  <si>
    <t>69311201</t>
  </si>
  <si>
    <t>geotextilie netkaná separační, ochranná, filtrační, drenážní  PES(70%)+PP(30%) 400g/m2</t>
  </si>
  <si>
    <t>1251673113</t>
  </si>
  <si>
    <t>349,760*1,15</t>
  </si>
  <si>
    <t>359901211</t>
  </si>
  <si>
    <t>Monitoring stok (kamerový systém) jakékoli výšky nová kanalizace</t>
  </si>
  <si>
    <t>-485430752</t>
  </si>
  <si>
    <t xml:space="preserve">Poznámka k souboru cen:_x000D_
1. V ceně jsou započteny náklady na zhotovení záznamu o prohlídce a protokolu prohlídky._x000D_
</t>
  </si>
  <si>
    <t>143,98</t>
  </si>
  <si>
    <t>132,66</t>
  </si>
  <si>
    <t>386110110</t>
  </si>
  <si>
    <t>Montáž odlučovačů ropných látek betonových, průtoku 65 l/s</t>
  </si>
  <si>
    <t>-393979242</t>
  </si>
  <si>
    <t xml:space="preserve">Poznámka k souboru cen:_x000D_
1. V cenách montáže jsou započteny i náklady na:_x000D_
a) napojení potrubních rozvodů._x000D_
2. V cenách montáže nejsou započteny náklady na:_x000D_
a) dodání odlučovačů ropných látek a tuků, včetně jejich vystrojení ; tyto kompletní soupravy se oceňují ve specifikaci,_x000D_
b) fixování odlučovačů obsypem, obsyp se oceňuje cenami souboru cen 174 .0-11 Zásyp sypaninou z jakékoliv horniny katalogu 800-1 Zemní práce části A01,_x000D_
c) obetonování stěn odlučovačů , toto se oceňuje cenami souboru cen 899 62-01 Obetonování plastových šachet z polypropylenu betonem prostým v otevřeném výkopu, části A03 tohoto katalogu,_x000D_
d) podkladní vrstvu ze štěrkopísku, která se oceňuje souborem cen 564 2,-11 Podklad ze štěrkopísku, části A01 katalogu 822-1 Komunikace pozemní a letiště._x000D_
</t>
  </si>
  <si>
    <t>R41520</t>
  </si>
  <si>
    <t xml:space="preserve">odlučovač ropných látek ocelový, velkoprůtokový koalescenční, průtok max 60 l/s, plocha do 400 m2, </t>
  </si>
  <si>
    <t>1522599432</t>
  </si>
  <si>
    <t xml:space="preserve">Poznámka k položce:_x000D_
Vč. příslušenství, sondy, alarmu, dočišťovací jednotky, </t>
  </si>
  <si>
    <t>451573111</t>
  </si>
  <si>
    <t>Lože pod potrubí, stoky a drobné objekty v otevřeném výkopu z písku a štěrkopísku do 63 mm</t>
  </si>
  <si>
    <t>-1721594450</t>
  </si>
  <si>
    <t>132,66*1,2*0,1</t>
  </si>
  <si>
    <t>143,98*1*0,1</t>
  </si>
  <si>
    <t>7,2*3,6*0,15</t>
  </si>
  <si>
    <t>452112111</t>
  </si>
  <si>
    <t>Osazení betonových dílců prstenců nebo rámů pod poklopy a mříže, výšky do 100 mm</t>
  </si>
  <si>
    <t>828940804</t>
  </si>
  <si>
    <t xml:space="preserve">Poznámka k souboru cen:_x000D_
1. V cenách nejsou započteny náklady na dodávku betonových výrobků; tyto se oceňují ve specifikaci._x000D_
</t>
  </si>
  <si>
    <t>4+5+1+1"šachty</t>
  </si>
  <si>
    <t>3*2"lapol</t>
  </si>
  <si>
    <t>59224184</t>
  </si>
  <si>
    <t>prstenec šachtový vyrovnávací betonový 625x120x40mm</t>
  </si>
  <si>
    <t>-117435188</t>
  </si>
  <si>
    <t>59224185</t>
  </si>
  <si>
    <t>prstenec šachtový vyrovnávací betonový 625x120x60mm</t>
  </si>
  <si>
    <t>1615506606</t>
  </si>
  <si>
    <t>59224176</t>
  </si>
  <si>
    <t>prstenec šachtový vyrovnávací betonový 625x120x80mm</t>
  </si>
  <si>
    <t>-206172669</t>
  </si>
  <si>
    <t>5"šachty</t>
  </si>
  <si>
    <t>3"lapol</t>
  </si>
  <si>
    <t>59224187</t>
  </si>
  <si>
    <t>prstenec šachtový vyrovnávací betonový 625x120x100mm</t>
  </si>
  <si>
    <t>485843933</t>
  </si>
  <si>
    <t>4"šachty</t>
  </si>
  <si>
    <t>452112121</t>
  </si>
  <si>
    <t>Osazení betonových dílců prstenců nebo rámů pod poklopy a mříže, výšky přes 100 do 200 mm</t>
  </si>
  <si>
    <t>-1896305184</t>
  </si>
  <si>
    <t>59224188</t>
  </si>
  <si>
    <t>prstenec šachtový vyrovnávací betonový 625x120x120mm</t>
  </si>
  <si>
    <t>-1568967913</t>
  </si>
  <si>
    <t>452321161</t>
  </si>
  <si>
    <t>Podkladní a zajišťovací konstrukce z betonu železového v otevřeném výkopu desky pod potrubí, stoky a drobné objekty z betonu tř. C 25/30</t>
  </si>
  <si>
    <t>1043496783</t>
  </si>
  <si>
    <t>"deska nad ORL"7*2,1*0,2</t>
  </si>
  <si>
    <t>452351101</t>
  </si>
  <si>
    <t>Bednění podkladních a zajišťovacích konstrukcí v otevřeném výkopu desek nebo sedlových loží pod potrubí, stoky a drobné objekty</t>
  </si>
  <si>
    <t>-628955153</t>
  </si>
  <si>
    <t>(7*2+2,1*2)*0,2</t>
  </si>
  <si>
    <t>353378732</t>
  </si>
  <si>
    <t>"KARI 100/100/8"7,9*0,001*7*2,1</t>
  </si>
  <si>
    <t>871265211</t>
  </si>
  <si>
    <t>Kanalizační potrubí z tvrdého PVC v otevřeném výkopu ve sklonu do 20 %, hladkého plnostěnného jednovrstvého, tuhost třídy SN 4 DN 110</t>
  </si>
  <si>
    <t>132457018</t>
  </si>
  <si>
    <t xml:space="preserve">Poznámka k souboru cen:_x000D_
1. V cenách jsou započteny i náklady na dodání trub včetně gumového těsnění._x000D_
2. Použití trub dle tuhostí:_x000D_
a) třída SN 4: kanalizační sítě, přípojky, odvodňování pozemků s výškou krytí až 4 m_x000D_
b) třída SN 8: kanalizační sítě v nestandartních podmínkách uložení, vysoké teplotní a mechanické zatížení s výškou krytí do 8 m_x000D_
c) SN 10: kanalizační sítě, přípojky, odvodňování pozemků s výškou krytí &amp;gt; 8 m_x000D_
d) třída SN 12: kanalizační sítě s vysokým statickým zatížením a dynamickými rázy, při rychlosti média až 15 m/s a výškou krytí 0,7-10 m_x000D_
e) třída SN 16: kanalizační sítě s vysokým statickým zatížením a dynamickými rázy avýškou krytí 0,5-12 m._x000D_
</t>
  </si>
  <si>
    <t>"odvětr.potrubí vsak"2*2</t>
  </si>
  <si>
    <t>871350410</t>
  </si>
  <si>
    <t>Montáž kanalizačního potrubí z plastů z polypropylenu PP korugovaného nebo žebrovaného SN 10 DN 200</t>
  </si>
  <si>
    <t>1271103833</t>
  </si>
  <si>
    <t xml:space="preserve">Poznámka k souboru cen:_x000D_
1. V cenách montáže potrubí nejsou započteny náklady na dodání trub, elektrospojek a těsnicích kroužků pokud tyto nejsou součástí dodávky potrubí. Tyto náklady se oceňují ve specifikaci._x000D_
2. V cenách potrubí z trubek polyetylenových a polypropylenových nejsou započteny náklady na dodání tvarovek použitých pro napojení na jiný druh potrubí; tvarovky se oceňují ve specifikaci._x000D_
3. Ztratné lze dohodnout:_x000D_
a) u trub kanalizačních z tvrdého PVC ve směrné výši 3 %,_x000D_
b) u trub polyetylenových a polypropylenových ve směrné výši 1,5._x000D_
</t>
  </si>
  <si>
    <t>"VK1"12,08</t>
  </si>
  <si>
    <t>"VK2"5,08</t>
  </si>
  <si>
    <t>"VK3"12,36</t>
  </si>
  <si>
    <t>"VK4"5,11</t>
  </si>
  <si>
    <t>"VK5"12,64</t>
  </si>
  <si>
    <t>"VK6"5,09</t>
  </si>
  <si>
    <t>"VK7"12,23</t>
  </si>
  <si>
    <t>"VK8"5,24</t>
  </si>
  <si>
    <t>"VK9"12,68</t>
  </si>
  <si>
    <t>"VK10"5,34</t>
  </si>
  <si>
    <t>"VK11"12,6</t>
  </si>
  <si>
    <t>"VK12"5,32</t>
  </si>
  <si>
    <t>"VK13"12,31</t>
  </si>
  <si>
    <t>"VK14"5,91</t>
  </si>
  <si>
    <t>"VK15"12,96</t>
  </si>
  <si>
    <t>"VK16"7,03</t>
  </si>
  <si>
    <t>28614095</t>
  </si>
  <si>
    <t>trubka kanalizační žebrovaná PP vnitřní průměr 150mm, dl. 3m</t>
  </si>
  <si>
    <t>2092928080</t>
  </si>
  <si>
    <t>143,980*1,015</t>
  </si>
  <si>
    <t>871370410</t>
  </si>
  <si>
    <t>Montáž kanalizačního potrubí z plastů z polypropylenu PP korugovaného nebo žebrovaného SN 10 DN 300</t>
  </si>
  <si>
    <t>2034010572</t>
  </si>
  <si>
    <t>"A"126,4</t>
  </si>
  <si>
    <t>"ORL"-34,37-29,17</t>
  </si>
  <si>
    <t>"A1"69,8</t>
  </si>
  <si>
    <t>28617046</t>
  </si>
  <si>
    <t>trubka kanalizační PP korugovaná DN 300x6000 mm SN 10</t>
  </si>
  <si>
    <t>-420044123</t>
  </si>
  <si>
    <t>132,660*1,015</t>
  </si>
  <si>
    <t>877310410</t>
  </si>
  <si>
    <t>Montáž tvarovek na kanalizačním plastovém potrubí z polypropylenu PP korugovaného nebo žebrovaného kolen DN 150</t>
  </si>
  <si>
    <t>-778167685</t>
  </si>
  <si>
    <t xml:space="preserve">Poznámka k souboru cen:_x000D_
1. V cenách montáže tvarovek nejsou započteny náklady na dodání tvarovek. Tyto náklady se oceňují ve specifikaci._x000D_
2. V cenách montáže tvarovek jsou započteny náklady na dodání těsnicích kroužků, pokud tyto nejsou součástí dodávky tvarovek._x000D_
</t>
  </si>
  <si>
    <t>28614758</t>
  </si>
  <si>
    <t>koleno kanalizační žebrované PP 45° 160mm</t>
  </si>
  <si>
    <t>879613109</t>
  </si>
  <si>
    <t>877370420</t>
  </si>
  <si>
    <t>Montáž tvarovek na kanalizačním plastovém potrubí z polypropylenu PP korugovaného nebo žebrovaného odboček DN 300</t>
  </si>
  <si>
    <t>-915540501</t>
  </si>
  <si>
    <t>"A"12</t>
  </si>
  <si>
    <t>"A1"3</t>
  </si>
  <si>
    <t>28617214</t>
  </si>
  <si>
    <t>odbočka kanalizační PP SN 16 45° DN 300/DN150</t>
  </si>
  <si>
    <t>-66877389</t>
  </si>
  <si>
    <t>53</t>
  </si>
  <si>
    <t>892312121</t>
  </si>
  <si>
    <t>Tlakové zkoušky vzduchem těsnícími vaky ucpávkovými DN 150</t>
  </si>
  <si>
    <t>úsek</t>
  </si>
  <si>
    <t>811900126</t>
  </si>
  <si>
    <t xml:space="preserve">Poznámka k souboru cen:_x000D_
1. Ceny zkoušek jsou vztaženy na úsek stoky mezi dvěma šachtami bez ohledu na druh potrubí._x000D_
2. V cenách jsou započteny i náklady na:_x000D_
a) montáž a demontáž těsnících vaků pro zabezpečení konců zkoušeného úseku potrubí, naplnění a vypuštění vzduchu zkoušeného úseku stoky,_x000D_
b) vystavení zkušebního protokolu._x000D_
3. V cenách nejsou započteny náklady na:_x000D_
a) utěsnění kanalizačních přípojek._x000D_
b) zkoušky vstupních a revizních šachet._x000D_
</t>
  </si>
  <si>
    <t>54</t>
  </si>
  <si>
    <t>892372121</t>
  </si>
  <si>
    <t>Tlakové zkoušky vzduchem těsnícími vaky ucpávkovými DN 300</t>
  </si>
  <si>
    <t>-1516167108</t>
  </si>
  <si>
    <t>5+3</t>
  </si>
  <si>
    <t>55</t>
  </si>
  <si>
    <t>894411311</t>
  </si>
  <si>
    <t>Osazení železobetonových dílců pro šachty skruží rovných</t>
  </si>
  <si>
    <t>-610083574</t>
  </si>
  <si>
    <t xml:space="preserve">Poznámka k souboru cen:_x000D_
1. V cenách nejsou započteny náklady na dodání železobetonových dílců; dodání těchto dílců se oceňuje ve specifikaci._x000D_
</t>
  </si>
  <si>
    <t>3"šachty</t>
  </si>
  <si>
    <t>2"laúpol</t>
  </si>
  <si>
    <t>56</t>
  </si>
  <si>
    <t>59224066</t>
  </si>
  <si>
    <t>skruž betonová DN 1000x250 PS, 100x25x12 cm</t>
  </si>
  <si>
    <t>476436340</t>
  </si>
  <si>
    <t>57</t>
  </si>
  <si>
    <t>894412411</t>
  </si>
  <si>
    <t>Osazení železobetonových dílců pro šachty skruží přechodových</t>
  </si>
  <si>
    <t>-365191264</t>
  </si>
  <si>
    <t>7"šachty</t>
  </si>
  <si>
    <t>2"lapol</t>
  </si>
  <si>
    <t>58</t>
  </si>
  <si>
    <t>59224312</t>
  </si>
  <si>
    <t>kónus šachetní betonový kapsové plastové stupadlo 100x62,5x58 cm</t>
  </si>
  <si>
    <t>1893883550</t>
  </si>
  <si>
    <t>59</t>
  </si>
  <si>
    <t>894414111</t>
  </si>
  <si>
    <t>Osazení železobetonových dílců pro šachty skruží základových (dno)</t>
  </si>
  <si>
    <t>1857740203</t>
  </si>
  <si>
    <t>60</t>
  </si>
  <si>
    <t>59224337</t>
  </si>
  <si>
    <t>dno betonové šachty kanalizační přímé 100x60x40 cm</t>
  </si>
  <si>
    <t>-970383053</t>
  </si>
  <si>
    <t>61</t>
  </si>
  <si>
    <t>59224348</t>
  </si>
  <si>
    <t>těsnění elastomerové pro spojení šachetních dílů DN 1000</t>
  </si>
  <si>
    <t>-1889582112</t>
  </si>
  <si>
    <t>62</t>
  </si>
  <si>
    <t>894414211</t>
  </si>
  <si>
    <t>Osazení železobetonových dílců pro šachty desek zákrytových</t>
  </si>
  <si>
    <t>-745686653</t>
  </si>
  <si>
    <t>63</t>
  </si>
  <si>
    <t>59224075</t>
  </si>
  <si>
    <t>deska betonová zákrytová k ukončení šachet 1000/625x200 mm</t>
  </si>
  <si>
    <t>80363422</t>
  </si>
  <si>
    <t>894503111</t>
  </si>
  <si>
    <t>Bednění konstrukcí na trubním vedení deskových stropů šachet jakýchkoliv rozměrů</t>
  </si>
  <si>
    <t>-531784882</t>
  </si>
  <si>
    <t>(6,4*2+2,1*2)*0,2</t>
  </si>
  <si>
    <t>65</t>
  </si>
  <si>
    <t>895971125</t>
  </si>
  <si>
    <t>Zasakovací boxy z polypropylenu PP bez možnosti revize a čištění pro vsakování deštových vod v dvouřadové galerii o celkovém objemu přes 50 m3 do 100 m3</t>
  </si>
  <si>
    <t>soubor</t>
  </si>
  <si>
    <t>-470417295</t>
  </si>
  <si>
    <t xml:space="preserve">Poznámka k souboru cen:_x000D_
1. V cenách jsou započteny i náklady na zhutněnou vyrovnávací násypnou vrstvu ze štěrku 16/32 tl. 200 mm._x000D_
2. V cenách -2113 až – 2236 jsou započteny i náklady na:_x000D_
a) dvě vstupní hrdla (nátoky) v dimenzi DN 160/315_x000D_
b) šachtový adaptér DN 600/315, šachtovou rouru a poklop s prstencem._x000D_
3. V cenách nejsou započteny náklady na:_x000D_
a) fixování zasakovacích boxů obsypem, který se oceňuje cenami souboru 174.0-11 zásyp sypaninou z jakékoliv horniny katalogu 800-1 Zemní práce části A01,_x000D_
b) napojení stávajícího kanalizačního potrubí,_x000D_
c) dodání dešťové šachty pro zasakovací boxy a retenci. Tyto se oceňují cenami souboru cen 894 81-2... této části katalogu._x000D_
</t>
  </si>
  <si>
    <t>66</t>
  </si>
  <si>
    <t>895972246</t>
  </si>
  <si>
    <t>Zasakovací boxy z polypropylenu PP kryt odvzdušnění DN 110</t>
  </si>
  <si>
    <t>1948659371</t>
  </si>
  <si>
    <t>67</t>
  </si>
  <si>
    <t>899304111</t>
  </si>
  <si>
    <t>Osazení poklopů železobetonových včetně rámů jakékoliv hmotnosti</t>
  </si>
  <si>
    <t>1544867822</t>
  </si>
  <si>
    <t xml:space="preserve">Poznámka k souboru cen:_x000D_
1. V cenách nejsou započteny náklady na dodání železobetonových poklopů; poklopy včetně rámů se oceňují ve specifikaci._x000D_
</t>
  </si>
  <si>
    <t>9+2</t>
  </si>
  <si>
    <t>68</t>
  </si>
  <si>
    <t>59224661</t>
  </si>
  <si>
    <t>poklop šachtový betonová výplň+ litina 785(610)x160 mm, s odvětráním</t>
  </si>
  <si>
    <t>1973681922</t>
  </si>
  <si>
    <t>69</t>
  </si>
  <si>
    <t>1882242480</t>
  </si>
  <si>
    <t>70</t>
  </si>
  <si>
    <t>935113111</t>
  </si>
  <si>
    <t>Osazení odvodňovacího žlabu s krycím roštem polymerbetonového šířky do 200 mm</t>
  </si>
  <si>
    <t>-734502941</t>
  </si>
  <si>
    <t xml:space="preserve">Poznámka k souboru cen:_x000D_
1. V cenách jsou započteny i náklady na předepsané obetonování a lože z betonu._x000D_
2. V cenách nejsou započteny náklady na odvodňovací žlab s příslušenstvím; tyto náklady se oceňují ve specifikaci._x000D_
</t>
  </si>
  <si>
    <t>180,250*2</t>
  </si>
  <si>
    <t>71</t>
  </si>
  <si>
    <t>R562401</t>
  </si>
  <si>
    <t>Odvodňovací žlab - monolitický z recyklovaného kompozitu dl. 500, š. štěrbin 100</t>
  </si>
  <si>
    <t>-1147042750</t>
  </si>
  <si>
    <t>348*2*1,01</t>
  </si>
  <si>
    <t>72</t>
  </si>
  <si>
    <t>R562402</t>
  </si>
  <si>
    <t>Odvodňovací žlab - systémová vpusť z recyklovaného kompozitu bez koše</t>
  </si>
  <si>
    <t>1358939833</t>
  </si>
  <si>
    <t>8*2*1,01</t>
  </si>
  <si>
    <t>73</t>
  </si>
  <si>
    <t>R562402-1</t>
  </si>
  <si>
    <t>Odvodňovací žlab - koš systémové vpusťi</t>
  </si>
  <si>
    <t>1672937228</t>
  </si>
  <si>
    <t>74</t>
  </si>
  <si>
    <t>R562403</t>
  </si>
  <si>
    <t>Odvodňovací žlab - čistící kus v.180, délka 250 litina</t>
  </si>
  <si>
    <t>-728187158</t>
  </si>
  <si>
    <t>9*2*1,01</t>
  </si>
  <si>
    <t>75</t>
  </si>
  <si>
    <t>R562404</t>
  </si>
  <si>
    <t>Odvodňovací žlab - čelní stěna v.180</t>
  </si>
  <si>
    <t>-1511311232</t>
  </si>
  <si>
    <t>76</t>
  </si>
  <si>
    <t>1528018993</t>
  </si>
  <si>
    <t>442-ZV-H - SO 442 Parkovací systém</t>
  </si>
  <si>
    <t>R220016</t>
  </si>
  <si>
    <t>Pořízení počítačového SW souvisejícího s parkovacím systémem</t>
  </si>
  <si>
    <t>-865491761</t>
  </si>
  <si>
    <t>Poznámka k položce:_x000D_
Kompletní provedení, 2x silniční  závora vč. indukčních smyček, vjezdový a výjezdový terminál, platební stanice vč. datového a řídícího serveru.</t>
  </si>
  <si>
    <t>463 - SO 463 Kamerový systém</t>
  </si>
  <si>
    <t xml:space="preserve">    742 - Elektroinstalace - slaboproud</t>
  </si>
  <si>
    <t>741110312</t>
  </si>
  <si>
    <t>Montáž trubek ochranných s nasunutím nebo našroubováním do krabic plastových tuhých, uložených volně, vnitřního Ø přes 40 do 90 mm</t>
  </si>
  <si>
    <t>-811512301</t>
  </si>
  <si>
    <t>34571362</t>
  </si>
  <si>
    <t>trubka elektroinstalační HDPE tuhá dvouplášťová korugovaná D 52/63 mm</t>
  </si>
  <si>
    <t>-753391062</t>
  </si>
  <si>
    <t>20*1,05</t>
  </si>
  <si>
    <t>741120101</t>
  </si>
  <si>
    <t>Montáž vodičů izolovaných měděných bez ukončení uložených v trubkách nebo lištách zatažených plných a laněných s PVC pláštěm, bezhalogenových, ohniodolných (CY, CHAH-R(V)) průřezu žíly 0,15 až 16 mm2</t>
  </si>
  <si>
    <t>777479404</t>
  </si>
  <si>
    <t>34111036</t>
  </si>
  <si>
    <t>kabel silový s Cu jádrem 1 kV 3x2,5mm2</t>
  </si>
  <si>
    <t>-968608372</t>
  </si>
  <si>
    <t>741120201</t>
  </si>
  <si>
    <t>Montáž vodičů izolovaných měděných bez ukončení uložených volně plných a laněných s PVC pláštěm, bezhalogenových, ohniodolných (CY, CHAH-R(V)) průřezu žíly 1,5 až 16 mm2</t>
  </si>
  <si>
    <t>1951710459</t>
  </si>
  <si>
    <t>70+50</t>
  </si>
  <si>
    <t>-74931321</t>
  </si>
  <si>
    <t>120*1,05</t>
  </si>
  <si>
    <t>741130001</t>
  </si>
  <si>
    <t>Ukončení vodičů izolovaných s označením a zapojením v rozváděči nebo na přístroji, průřezu žíly do 2,5 mm2</t>
  </si>
  <si>
    <t>-406666681</t>
  </si>
  <si>
    <t>741136031</t>
  </si>
  <si>
    <t>Propojení kabelů nebo vodičů spojkou venkovní teplem smršťovací kabelů silových celoplastových počtu a průřezu žil 4x10 až 16 mm2</t>
  </si>
  <si>
    <t>-1072156323</t>
  </si>
  <si>
    <t>1149481</t>
  </si>
  <si>
    <t>Spojka kabelová s předizol. lisovacími spojovači l=400, napětí do 1kV</t>
  </si>
  <si>
    <t>674851995</t>
  </si>
  <si>
    <t>742</t>
  </si>
  <si>
    <t>Elektroinstalace - slaboproud</t>
  </si>
  <si>
    <t>R74201</t>
  </si>
  <si>
    <t>Svorkovnice</t>
  </si>
  <si>
    <t>1881936340</t>
  </si>
  <si>
    <t>Poznámka k položce:_x000D_
rozvodnice na stožár.</t>
  </si>
  <si>
    <t>R74202</t>
  </si>
  <si>
    <t>Kabely místní TV koax na konstrukci</t>
  </si>
  <si>
    <t>-290248419</t>
  </si>
  <si>
    <t>Poznámka k položce:_x000D_
propojení kamery a vysílače, vč. konektorů.</t>
  </si>
  <si>
    <t>R74203</t>
  </si>
  <si>
    <t>Kabely místní datové metalické na konstrukci</t>
  </si>
  <si>
    <t>1564073852</t>
  </si>
  <si>
    <t>Poznámka k položce:_x000D_
ovládací a signálové kabely.</t>
  </si>
  <si>
    <t>R74205</t>
  </si>
  <si>
    <t>Kamerový systém</t>
  </si>
  <si>
    <t>-480123922</t>
  </si>
  <si>
    <t>Poznámka k položce:_x000D_
otočná barevná kamera, vč. konzoly na stožár VO. Výběr dle specifikace a požadavku provozovatele.</t>
  </si>
  <si>
    <t>R74206</t>
  </si>
  <si>
    <t>Bezdrátový přenos dat</t>
  </si>
  <si>
    <t>-673398192</t>
  </si>
  <si>
    <t>Poznámka k položce:_x000D_
Vysílací a přijímací zařízení. Výběr dle specifikace a požadavku provozovatele.</t>
  </si>
  <si>
    <t>R74207</t>
  </si>
  <si>
    <t>Zpracování obrazových dat</t>
  </si>
  <si>
    <t>639141784</t>
  </si>
  <si>
    <t>Poznámka k položce:_x000D_
Digitální diskový recorder, dohledové pracoviště, monitor, ovládací zařízení, oživení systému. Výběr dle specifikace a požadavku provozovatele.</t>
  </si>
  <si>
    <t>460150143</t>
  </si>
  <si>
    <t>Hloubení zapažených i nezapažených kabelových rýh ručně včetně urovnání dna s přemístěním výkopku do vzdálenosti 3 m od okraje jámy nebo naložením na dopravní prostředek šířky 35 cm, hloubky 60 cm, v hornině třídy 3</t>
  </si>
  <si>
    <t>632195890</t>
  </si>
  <si>
    <t>460421081</t>
  </si>
  <si>
    <t>Kabelové lože včetně podsypu, zhutnění a urovnání povrchu z písku nebo štěrkopísku tloušťky 5 cm nad kabel zakryté plastovou fólií, šířky lože do 25 cm</t>
  </si>
  <si>
    <t>1860996472</t>
  </si>
  <si>
    <t xml:space="preserve">Poznámka k souboru cen:_x000D_
1. V cenách -1021 až -1072, -1121 až -1172 a -1221 až -1272 nejsou započteny náklady na dodávku betonových a plastových desek. Tato dodávka se oceňuje ve specifikaci._x000D_
</t>
  </si>
  <si>
    <t>1352433785</t>
  </si>
  <si>
    <t>120*0,35*0,5</t>
  </si>
  <si>
    <t>700 - SO 700 Oplocení</t>
  </si>
  <si>
    <t>12749</t>
  </si>
  <si>
    <t>131111333</t>
  </si>
  <si>
    <t>Vrtání jamek pro plotové sloupky ručním motorovým vrtákem průměru přes 200 do 300 mm</t>
  </si>
  <si>
    <t>902507628</t>
  </si>
  <si>
    <t>(0,7+0,1+0,1)*163</t>
  </si>
  <si>
    <t>581664456</t>
  </si>
  <si>
    <t>"brána"23*0,5*1,15+0,5*0,25*1,15*2*2</t>
  </si>
  <si>
    <t>"branka"0,5*0,5*1,15*2+0,3*0,3*1</t>
  </si>
  <si>
    <t>131203109</t>
  </si>
  <si>
    <t>Hloubení zapažených i nezapažených jam ručním nebo pneumatickým nářadím s urovnáním dna do předepsaného profilu a spádu v horninách tř. 3 Příplatek k cenám za lepivost horniny tř. 3</t>
  </si>
  <si>
    <t>1024353627</t>
  </si>
  <si>
    <t>162201211</t>
  </si>
  <si>
    <t>Vodorovné přemístění výkopku nebo sypaniny stavebním kolečkem s naložením a vyprázdněním kolečka na hromady nebo do dopravního prostředku na vzdálenost do 10 m z horniny tř. 1 až 4</t>
  </si>
  <si>
    <t>-1011952227</t>
  </si>
  <si>
    <t>(0,7+0,1+0,1)*163,36*3,14*0,15*0,15"sloupky</t>
  </si>
  <si>
    <t>162302111</t>
  </si>
  <si>
    <t>Vodorovné přemístění drnu na suchu na vzdálenost přes 100 do 1000 m</t>
  </si>
  <si>
    <t>1556163839</t>
  </si>
  <si>
    <t xml:space="preserve">Poznámka k souboru cen:_x000D_
1. V cenách jsou započteny i náklady na terénní přirážky za jízdu v nepříznivých nebo mimořádně nepříznivých poměrech a složení drnu na hromady._x000D_
2. V cenách nejsou započteny náklady na naložení na dopravní prostředek, tyto se oceňují souborem cen 167 10-21 Nakládání drnu._x000D_
3. Vzdálenost pro vodorovné přemístění drnu je délka nejhospodárnější dopravní trasy, měřené v její ose, mezi těžištěm plochy z níž se drn snímá a těžištěm plochy určené k drnování._x000D_
</t>
  </si>
  <si>
    <t>(22,1+39,4+5,7+141,1+4,5+27)*0,5"pp netkaná geotextilie</t>
  </si>
  <si>
    <t>1556976220</t>
  </si>
  <si>
    <t>36,842"výkopek na skládku</t>
  </si>
  <si>
    <t>212224049</t>
  </si>
  <si>
    <t>36,842*40</t>
  </si>
  <si>
    <t>363730687</t>
  </si>
  <si>
    <t>24,852</t>
  </si>
  <si>
    <t>119,9*0,1</t>
  </si>
  <si>
    <t>-1729103233</t>
  </si>
  <si>
    <t>36,842*1,85</t>
  </si>
  <si>
    <t>183101213</t>
  </si>
  <si>
    <t>Hloubení jamek pro vysazování rostlin v zemině tř.1 až 4 s výměnou půdy z 50% v rovině nebo na svahu do 1:5, objemu přes 0,02 do 0,05 m3</t>
  </si>
  <si>
    <t>1886970370</t>
  </si>
  <si>
    <t xml:space="preserve">Poznámka k souboru cen:_x000D_
1. V cenách jsou započteny i náklady na případné naložení přebytečných výkopků na dopravní prostředek, odvoz na vzdálenost do 20 km a složení výkopků._x000D_
2. V cenách nejsou započteny náklady na:_x000D_
a) uložení odpadu na skládku,_x000D_
b) substrát, tyto náklady se oceňují ve specifikaci._x000D_
3. V cenách o sklonu svahu přes 1:1 jsou uvažovány podmínky pro svahy běžně schůdné; bez použití lezeckých technik. V případě použití lezeckých technik se tyto náklady oceňují individuálně._x000D_
</t>
  </si>
  <si>
    <t>413,3*5-0,5</t>
  </si>
  <si>
    <t>10321100</t>
  </si>
  <si>
    <t>zahradní substrát pro výsadbu VL</t>
  </si>
  <si>
    <t>891171190</t>
  </si>
  <si>
    <t>2066,000*0,025</t>
  </si>
  <si>
    <t>184102112</t>
  </si>
  <si>
    <t>Výsadba dřeviny s balem do předem vyhloubené jamky se zalitím v rovině nebo na svahu do 1:5, při průměru balu přes 200 do 300 mm</t>
  </si>
  <si>
    <t>-788841145</t>
  </si>
  <si>
    <t xml:space="preserve">Poznámka k souboru cen:_x000D_
1. Ceny lze použít i pro dřeviny pěstované v nádobách._x000D_
2. V cenách nejsou započteny náklady na vysazované dřeviny, tyto se oceňují ve specifikaci._x000D_
3. V cenách o sklonu svahu přes 1:1 jsou uvažovány podmínky pro svahy běžně schůdné; bez použití lezeckých technik. V případě použití lezeckých technik se tyto náklady oceňují individuálně._x000D_
</t>
  </si>
  <si>
    <t>R125091</t>
  </si>
  <si>
    <t>Keř např. Lonicera xylosteum, vzrůst 1,5-3,0m</t>
  </si>
  <si>
    <t>1481889098</t>
  </si>
  <si>
    <t xml:space="preserve">Poznámka k položce:_x000D_
Specifikace bude před realizací upravena dle požadavku investora._x000D_
</t>
  </si>
  <si>
    <t>184911311</t>
  </si>
  <si>
    <t>Položení mulčovací textilie proti prorůstání plevelů kolem vysázených rostlin v rovině nebo na svahu do 1:5</t>
  </si>
  <si>
    <t>-1200216843</t>
  </si>
  <si>
    <t xml:space="preserve">Poznámka k souboru cen:_x000D_
1. V cenách o sklonu svahu přes 1:1 jsou uvažovány podmínky pro svahy běžně schůdné; bez použití lezeckých technik. V případě použití lezeckých technik se tyto náklady oceňují individuálně._x000D_
</t>
  </si>
  <si>
    <t>(22,1+39,4+5,7+141,1+4,5+27)*0,5</t>
  </si>
  <si>
    <t>69311070</t>
  </si>
  <si>
    <t>geotextilie netkaná separační, ochranná, filtrační, drenážní PP 400g/m2</t>
  </si>
  <si>
    <t>-158112833</t>
  </si>
  <si>
    <t>119,900*1,2</t>
  </si>
  <si>
    <t>185802114</t>
  </si>
  <si>
    <t>Hnojení půdy nebo trávníku v rovině nebo na svahu do 1:5 umělým hnojivem s rozdělením k jednotlivým rostlinám</t>
  </si>
  <si>
    <t>1236482402</t>
  </si>
  <si>
    <t xml:space="preserve">Poznámka k souboru cen:_x000D_
1. V cenách jsou započteny i náklady na rozprostření nebo rozdělení hnojiva._x000D_
2. V cenách o sklonu svahu přes 1:1 jsou uvažovány podmínky pro svahy běžně schůdné; bez použití lezeckých technik. V případě použití lezeckých technik se tyto náklady oceňují individuálně._x000D_
</t>
  </si>
  <si>
    <t>2066*0,3*0,3*0,00015</t>
  </si>
  <si>
    <t>10321310</t>
  </si>
  <si>
    <t>hnojivo vegetačních střech s dlouhodobým účinkem</t>
  </si>
  <si>
    <t>1945738589</t>
  </si>
  <si>
    <t>185851121</t>
  </si>
  <si>
    <t>Dovoz vody pro zálivku rostlin na vzdálenost do 1000 m</t>
  </si>
  <si>
    <t>-307507562</t>
  </si>
  <si>
    <t xml:space="preserve">Poznámka k souboru cen:_x000D_
1. Ceny lze použít pouze tehdy, když není voda dostupná z vodovodního řádu._x000D_
2. V cenách jsou započteny i náklady na čerpání vody do cisterny._x000D_
3. V cenách nejsou započteny náklady na dodání vody. Tyto náklady se oceňují individuálně._x000D_
</t>
  </si>
  <si>
    <t>2066*0,01*3</t>
  </si>
  <si>
    <t>185851129</t>
  </si>
  <si>
    <t>Dovoz vody pro zálivku rostlin Příplatek k ceně za každých dalších i započatých 1000 m</t>
  </si>
  <si>
    <t>-265388106</t>
  </si>
  <si>
    <t>61,980*30</t>
  </si>
  <si>
    <t>08211321</t>
  </si>
  <si>
    <t>voda pitná pro ostatní odběratele</t>
  </si>
  <si>
    <t>-457780963</t>
  </si>
  <si>
    <t>61,98</t>
  </si>
  <si>
    <t>R131901</t>
  </si>
  <si>
    <t>Ručně kopané sondy přez zahájením výkopových prací - ověření podzemních inženýrských sítí - kabelů</t>
  </si>
  <si>
    <t>545737211</t>
  </si>
  <si>
    <t>Poznámka k položce:_x000D_
Vytyčení sond, výkop, zásyp, urovnání terénu. Vč. případného vytyčení nalezeného kabelu.</t>
  </si>
  <si>
    <t>271532212</t>
  </si>
  <si>
    <t>Podsyp pod základové konstrukce se zhutněním a urovnáním povrchu z kameniva hrubého, frakce 16 - 32 mm</t>
  </si>
  <si>
    <t>-2058889279</t>
  </si>
  <si>
    <t xml:space="preserve">Poznámka k souboru cen:_x000D_
1. Ceny slouží pro ocenění násypů pod základové konstrukce tloušťky vrstvy do 300 mm._x000D_
2. Násypy s tloušťkou vrstvy přesahující 300 mm se ocení cenami souboru cen 213 31-…. Polštáře zhutněné pod základy v katalogu 800-2 Zvláštní zakládání objektů._x000D_
</t>
  </si>
  <si>
    <t>"sloupky"163*3,14*0,15*0,15*0,1</t>
  </si>
  <si>
    <t>"branka"(0,5*0,5*2+0,3*0,3)*0,1</t>
  </si>
  <si>
    <t>"brána"(23*0,5+0,5*0,25*2*2)*0,15</t>
  </si>
  <si>
    <t>274313811</t>
  </si>
  <si>
    <t>Základy z betonu prostého pasy betonu kamenem neprokládaného tř. C 25/30</t>
  </si>
  <si>
    <t>1497241253</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</si>
  <si>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objektů._x000D_
2. Hloubení s použitím bentonitové suspenze se oceňuje katalogem 800-1 Zemní práce. Bednění se neoceňuje._x000D_
</t>
  </si>
  <si>
    <t>"brána"23*0,5*1,05+0,5*0,25*1,05*2*2</t>
  </si>
  <si>
    <t>275313811</t>
  </si>
  <si>
    <t>Základy z betonu prostého patky a bloky z betonu kamenem neprokládaného tř. C 25/30</t>
  </si>
  <si>
    <t>1347556222</t>
  </si>
  <si>
    <t>"branka"0,5*0,5*1,05*2+0,3*0,3*1</t>
  </si>
  <si>
    <t>-373089605</t>
  </si>
  <si>
    <t>413,3/2,53</t>
  </si>
  <si>
    <t>-3"n apatku</t>
  </si>
  <si>
    <t>55342153</t>
  </si>
  <si>
    <t>plotový sloupek pro svařované panely profilovaný oválný 50x70mm dl 2,5-3,0m povrchová úprava Pz a komaxit</t>
  </si>
  <si>
    <t>-488697976</t>
  </si>
  <si>
    <t>160,36*1,015</t>
  </si>
  <si>
    <t>338171115</t>
  </si>
  <si>
    <t>Montáž sloupků a vzpěr plotových ocelových trubkových nebo profilovaných výšky do 2,00 m ukotvením k pevnému podkladu</t>
  </si>
  <si>
    <t>-1152987146</t>
  </si>
  <si>
    <t>Poznámka k položce:_x000D_
3 ks sloupků jako rozebíratelné provedení - na patní plech, chem. kotvy - 4ks/1 sloupek._x000D_
Dvě polotové pole.</t>
  </si>
  <si>
    <t>55342157</t>
  </si>
  <si>
    <t>plotový sloupek s patkou pro svařované panely profilovaný oválný 50x70mm dl 1,5-2,0m povrchová úprava Pz a komaxit</t>
  </si>
  <si>
    <t>1393413733</t>
  </si>
  <si>
    <t>-560613698</t>
  </si>
  <si>
    <t>R5534201</t>
  </si>
  <si>
    <t>Ocelová branka z ocel.profilů s výpletem, 2100x2000</t>
  </si>
  <si>
    <t>366569887</t>
  </si>
  <si>
    <t>Poznámka k položce:_x000D_
Vč. kování, pantů, polohovače, doplňků. Vč. povrchové úpravy.</t>
  </si>
  <si>
    <t>348121221</t>
  </si>
  <si>
    <t>Osazení podhrabových desek na ocelové sloupky, délky desek přes 2 do 3 m</t>
  </si>
  <si>
    <t>64634320</t>
  </si>
  <si>
    <t>(137,6+35,9)/2,53</t>
  </si>
  <si>
    <t>59232544</t>
  </si>
  <si>
    <t>betonová podhrabová deska 2510x500x50 mm se zámkem 15 mm na ukotvení sloupků profilovaných oválných 50x70mm</t>
  </si>
  <si>
    <t>1080639776</t>
  </si>
  <si>
    <t>68,577*1,05</t>
  </si>
  <si>
    <t>59232547</t>
  </si>
  <si>
    <t>držák podhrabové desky typ H pro sloupek D 60-70mm výšky 400mm průběžný povrchová úpraha žárový zinek</t>
  </si>
  <si>
    <t>124487107</t>
  </si>
  <si>
    <t>72*2</t>
  </si>
  <si>
    <t>348171130</t>
  </si>
  <si>
    <t>Montáž oplocení z dílců kovových rámových, na ocelové sloupky, výšky přes 1,5 do 2,0 m</t>
  </si>
  <si>
    <t>-1895483396</t>
  </si>
  <si>
    <t>22,1+39,4+5,7+141,1+4,5+27+137,6+35,9</t>
  </si>
  <si>
    <t>55342430</t>
  </si>
  <si>
    <t>plotový panel svařovaný v 1,5-2,0m š do 2,5m průměru drátu 5mm oka 55x100mm s horizontálním prolisem a drátem 6mm povrchová úprava PZ komaxit</t>
  </si>
  <si>
    <t>1845266765</t>
  </si>
  <si>
    <t>413,300/2,5*1,05</t>
  </si>
  <si>
    <t>348172118</t>
  </si>
  <si>
    <t>Montáž vjezdových bran samonosných posuvných jednokřídlových plochy přes 15 m2</t>
  </si>
  <si>
    <t>1602189169</t>
  </si>
  <si>
    <t xml:space="preserve">Poznámka k souboru cen:_x000D_
1. V ceně -2911 je započteno i náklady na programování pohonu._x000D_
2. Ceny neobsahují vybetonování základu pro ukotvení brány o šířce 60 cm a délce1/3 brány; tyto se oceňují cenami katalogu 801-1 Budovy a haly - zděné a monolitické._x000D_
</t>
  </si>
  <si>
    <t>R5534501</t>
  </si>
  <si>
    <t>Posuvná brána z ocelových profilů, 11000x1800, povrch úprava, vč. doplňků</t>
  </si>
  <si>
    <t>-1724721569</t>
  </si>
  <si>
    <t>Poznámka k položce:_x000D_
Povrch úprava žár.zinek, 2x polyuretan</t>
  </si>
  <si>
    <t>564831111</t>
  </si>
  <si>
    <t>Podklad ze štěrkodrti ŠD s rozprostřením a zhutněním, po zhutnění tl. 100 mm</t>
  </si>
  <si>
    <t>-360167212</t>
  </si>
  <si>
    <t>953961113</t>
  </si>
  <si>
    <t>Kotvy chemické s vyvrtáním otvoru do betonu, železobetonu nebo tvrdého kamene tmel, velikost M 12, hloubka 110 mm</t>
  </si>
  <si>
    <t>-200506827</t>
  </si>
  <si>
    <t xml:space="preserve">Poznámka k souboru cen:_x000D_
1. V cenách 953 96-11 a 953 96-12 jsou započteny i náklady na:_x000D_
a) rozměření, vrtání a spotřebu vrtáků. Pro velikost M 8 až M 30 jsou započteny náklady na vrtání příklepovými vrtáky, pro velikost M 33 až M 39 diamantovými korunkami,_x000D_
b) vyfoukání otvoru, přípravu kotev k uložení do otvorů, vyplnění kotevních otvorů tmelem nebo chemickou patronou včetně dodávky materiálu._x000D_
2. V cenách 953 96-51.. jsou započteny i náklady na dodání a zasunutí kotevního šroubu do otvoru vyplněného chemickým tmelem nebo patronou a dotažení matice._x000D_
</t>
  </si>
  <si>
    <t>3*4"patky rozebír.oplocení</t>
  </si>
  <si>
    <t>Kontrola, ověření funkčnosti kabelů vč. vystavení protokolu, příprava pro převzetí ze strany ČD</t>
  </si>
  <si>
    <t>-595915188</t>
  </si>
  <si>
    <t>Poznámka k položce:_x000D_
Pro SO: 700.</t>
  </si>
  <si>
    <t>672178708</t>
  </si>
  <si>
    <t>460150443</t>
  </si>
  <si>
    <t>Hloubení zapažených i nezapažených kabelových rýh ručně včetně urovnání dna s přemístěním výkopku do vzdálenosti 3 m od okraje jámy nebo naložením na dopravní prostředek šířky 55 cm, hloubky 90 cm, v hornině třídy 3</t>
  </si>
  <si>
    <t>860264758</t>
  </si>
  <si>
    <t>300</t>
  </si>
  <si>
    <t>1322164625</t>
  </si>
  <si>
    <t>-1335973564</t>
  </si>
  <si>
    <t>R-460886</t>
  </si>
  <si>
    <t>1255397504</t>
  </si>
  <si>
    <t>300/3*1,015</t>
  </si>
  <si>
    <t>460560443</t>
  </si>
  <si>
    <t>Zásyp kabelových rýh ručně s uložením výkopku ve vrstvách včetně zhutnění a urovnání povrchu šířky 55 cm hloubky 90 cm, v hornině třídy 3</t>
  </si>
  <si>
    <t>-686922231</t>
  </si>
  <si>
    <t>300"přeložení kabelu+chránička</t>
  </si>
  <si>
    <t>R46051</t>
  </si>
  <si>
    <t>Přeložení stávacícího kabelu v místě dotčených stavbou</t>
  </si>
  <si>
    <t>-1784076770</t>
  </si>
  <si>
    <t>800 - SO 800 VEGETAČNÍ ÚPRAVY</t>
  </si>
  <si>
    <t>162306111</t>
  </si>
  <si>
    <t>Vodorovné přemístění výkopku bez naložení, avšak se složením zemin schopných zúrodnění, na vzdálenost přes 100 do 500 m</t>
  </si>
  <si>
    <t>-128552588</t>
  </si>
  <si>
    <t>1479*0,02*0,5"keříky</t>
  </si>
  <si>
    <t>17*0,125*0,5"stromky</t>
  </si>
  <si>
    <t>17,000*0,06"závl.mísa</t>
  </si>
  <si>
    <t>(21,3+96,5+23,9+24,1+47,5+61,5)*0,15"rozprostř.</t>
  </si>
  <si>
    <t>(17,2+139,5+10,3*3+343,9+10,3*2+11,5*5+108,8)*0,15</t>
  </si>
  <si>
    <t>(47,5+81,8+40,9+10,3+42,8)*0,15</t>
  </si>
  <si>
    <t>1728944680</t>
  </si>
  <si>
    <t>16,873"výkopek na skládku</t>
  </si>
  <si>
    <t>1853780415</t>
  </si>
  <si>
    <t>16,873*40</t>
  </si>
  <si>
    <t>2046673670</t>
  </si>
  <si>
    <t>16,873</t>
  </si>
  <si>
    <t>1828369270</t>
  </si>
  <si>
    <t>-1302630831</t>
  </si>
  <si>
    <t>16,873*1,85</t>
  </si>
  <si>
    <t>181301112</t>
  </si>
  <si>
    <t>Rozprostření a urovnání ornice v rovině nebo ve svahu sklonu do 1:5 při souvislé ploše přes 500 m2, tl. vrstvy přes 100 do 150 mm</t>
  </si>
  <si>
    <t>1456001271</t>
  </si>
  <si>
    <t>(21,3+96,5+23,9+24,1+47,5+61,5)"rozprostř.</t>
  </si>
  <si>
    <t>(17,2+139,5+10,3*3+343,9+10,3*2+11,5*5+108,8)</t>
  </si>
  <si>
    <t>(47,5+81,8+40,9+10,3+42,8)</t>
  </si>
  <si>
    <t>181951101</t>
  </si>
  <si>
    <t>Úprava pláně vyrovnáním výškových rozdílů v hornině tř. 1 až 4 bez zhutnění</t>
  </si>
  <si>
    <t>-1856572007</t>
  </si>
  <si>
    <t>1216,5</t>
  </si>
  <si>
    <t>183101214</t>
  </si>
  <si>
    <t>Hloubení jamek pro vysazování rostlin v zemině tř.1 až 4 s výměnou půdy z 50% v rovině nebo na svahu do 1:5, objemu přes 0,05 do 0,125 m3</t>
  </si>
  <si>
    <t>-527900156</t>
  </si>
  <si>
    <t>9+8"stromky</t>
  </si>
  <si>
    <t>-2050643015</t>
  </si>
  <si>
    <t>0,125*0,625*17</t>
  </si>
  <si>
    <t>183111214</t>
  </si>
  <si>
    <t>Hloubení jamek pro vysazování rostlin v zemině tř.1 až 4 s výměnou půdy z 50% v rovině nebo na svahu do 1:5, objemu přes 0,01 do 0,02 m3</t>
  </si>
  <si>
    <t>1931735601</t>
  </si>
  <si>
    <t>1479</t>
  </si>
  <si>
    <t>991157107</t>
  </si>
  <si>
    <t>1479*0,625*0,02</t>
  </si>
  <si>
    <t>184102114</t>
  </si>
  <si>
    <t>Výsadba dřeviny s balem do předem vyhloubené jamky se zalitím v rovině nebo na svahu do 1:5, při průměru balu přes 400 do 500 mm</t>
  </si>
  <si>
    <t>-1956351657</t>
  </si>
  <si>
    <t>9+8</t>
  </si>
  <si>
    <t>R12651</t>
  </si>
  <si>
    <t>Acer rubrum 'Globusum' javor červený 'Globosum' v.280cm</t>
  </si>
  <si>
    <t>1398510452</t>
  </si>
  <si>
    <t>R12652</t>
  </si>
  <si>
    <t>Robinia pseudoacacia 'Umbraculifera' trnovník akát ' Umbraculifera ' v 250 cm</t>
  </si>
  <si>
    <t>1600704929</t>
  </si>
  <si>
    <t>184102211</t>
  </si>
  <si>
    <t>Výsadba keře bez balu do předem vyhloubené jamky se zalitím v rovině nebo na svahu do 1:5 výšky do 1 m v terénu</t>
  </si>
  <si>
    <t>-2143417256</t>
  </si>
  <si>
    <t xml:space="preserve">Poznámka k souboru cen:_x000D_
1. Ceny lze použít i pro výsadbu růží._x000D_
2. V cenách nejsou započteny náklady na vysazované dřeviny, tyto se oceňují ve specifikaci._x000D_
3. Výška keře se měří před sestřižením._x000D_
4. V cenách o sklonu svahu přes 1:1 jsou uvažovány podmínky pro svahy běžně schůdné; bez použití lezeckých technik. V případě použití lezeckých technik se tyto náklady oceňují individuálně._x000D_
</t>
  </si>
  <si>
    <t>"plocha pro osázení"(106,7+172,1+54,9+151,9+300,3+74,2+83,1+42,8)*1,5</t>
  </si>
  <si>
    <t>R2650501</t>
  </si>
  <si>
    <t>Stálezelený keř, půdopokryvný,  Buxus sempervirens - zimostráz vždyzelený</t>
  </si>
  <si>
    <t>-1892115921</t>
  </si>
  <si>
    <t>Poznámka k položce:_x000D_
Např. Buxus sempervirens - zimostráz vždyzelený, Cotoneaster suecicus - skalník. Přesný výběr dle výběru invevstora.</t>
  </si>
  <si>
    <t>1479*1,01</t>
  </si>
  <si>
    <t>184215133</t>
  </si>
  <si>
    <t>Ukotvení dřeviny kůly třemi kůly, délky přes 2 do 3 m</t>
  </si>
  <si>
    <t>-1043410709</t>
  </si>
  <si>
    <t xml:space="preserve">Poznámka k souboru cen:_x000D_
1. V cenách jsou započteny i náklady na ochranu proti poškození kmene v místě vzepření._x000D_
2. V cenách nejsou započteny náklady na dodání kůlů, tyto se oceňují ve specifikaci._x000D_
3. Ceny jsou určeny pro ukotvení dřevin kůly o průměru do 100 mm._x000D_
</t>
  </si>
  <si>
    <t>60591257</t>
  </si>
  <si>
    <t>kůl vyvazovací dřevěný impregnovaný D 8cm dl 3m</t>
  </si>
  <si>
    <t>-1671761994</t>
  </si>
  <si>
    <t>17*3</t>
  </si>
  <si>
    <t>184215411</t>
  </si>
  <si>
    <t>Zhotovení závlahové mísy u solitérních dřevin v rovině nebo na svahu do 1:5, o průměru mísy do 0,5 m</t>
  </si>
  <si>
    <t>1256438868</t>
  </si>
  <si>
    <t xml:space="preserve">Poznámka k souboru cen:_x000D_
1. V cenách jsou započteny i náklady na případné naložení vzniklého odpadu na dopravní prostředek, odvoz na vzdálenost do 20 km a složení odpadu._x000D_
2. V cenách nejsou započteny náklady na materiál pro zhotovení závlahové mísy, tento se oceňuje ve specifikaci._x000D_
3. V cenách o sklonu svahu přes 1:1 jsou uvažovány podmínky pro svahy běžně schůdné; bez použití lezeckých technik. V případě použití lezeckých technik se tyto náklady oceňují individuálně._x000D_
</t>
  </si>
  <si>
    <t>518014664</t>
  </si>
  <si>
    <t>17,000*0,06</t>
  </si>
  <si>
    <t>184501121</t>
  </si>
  <si>
    <t>Zhotovení obalu kmene a spodních částí větví stromu z juty v jedné vrstvě v rovině nebo na svahu do 1:5</t>
  </si>
  <si>
    <t>1674982860</t>
  </si>
  <si>
    <t xml:space="preserve">Poznámka k souboru cen:_x000D_
1. V cenách jsou započteny náklady na 50 % překrytí jutou._x000D_
</t>
  </si>
  <si>
    <t>(2*PI*0,18*0,18+2*PI*0,18*1,8)*17</t>
  </si>
  <si>
    <t>184851512</t>
  </si>
  <si>
    <t>Řez stromů tvarovací hlavový s opakovaným intervalem řezu do 2 let výšky nasazení hlavy přes 2 do 6 m</t>
  </si>
  <si>
    <t>1466051956</t>
  </si>
  <si>
    <t xml:space="preserve">Poznámka k souboru cen:_x000D_
1. Při určování výšky nasazení hlavy je uvažována jako směrodatná nejvýše položená hlava na ošetřovaném jedinci._x000D_
2. V cenách jsou započteny i náklady spojené s přemístěním odstraněných větví na vzdálenost do 20 m, naložením na dopravní prostředek, odvozem do 20 km a se složením._x000D_
3. V cenách nejsou započteny náklady na uložení odpadu na skládku._x000D_
4. Měrnou jednotkou kus se u řezu rozumí jeden strom do počtu tří hlav._x000D_
5. V případě použití příplatku musí být interval řezů shodný._x000D_
</t>
  </si>
  <si>
    <t>17"náledná péče</t>
  </si>
  <si>
    <t>184911421</t>
  </si>
  <si>
    <t>Mulčování vysazených rostlin mulčovací kůrou, tl. do 100 mm v rovině nebo na svahu do 1:5</t>
  </si>
  <si>
    <t>1205705146</t>
  </si>
  <si>
    <t xml:space="preserve">Poznámka k souboru cen:_x000D_
1. V cenách jsou započteny i náklady na naložení odpadu na dopravní prostředek, odvoz do 20 km a složení odpadu._x000D_
2. V cenách nejsou započteny náklady na:_x000D_
a) stabilizaci mulče proti erozi a přísady proti vznícení mulče. Tyto práce se oceňují individuálně,_x000D_
b) mulčovací kůru, tato se oceňuje ve specifikaci,_x000D_
c) uložení odpadu na skládku._x000D_
3. Tloušťka mulčovací kůry se měří v nakypřeném stavu._x000D_
</t>
  </si>
  <si>
    <t>17*3,14*0,3*0,3"stromy</t>
  </si>
  <si>
    <t>10391100</t>
  </si>
  <si>
    <t>kůra mulčovací VL</t>
  </si>
  <si>
    <t>615138805</t>
  </si>
  <si>
    <t>4,804*0,103</t>
  </si>
  <si>
    <t>1686335751</t>
  </si>
  <si>
    <t>17*0,1*5</t>
  </si>
  <si>
    <t>-1554276991</t>
  </si>
  <si>
    <t>17*0,1*5*30</t>
  </si>
  <si>
    <t>187819134</t>
  </si>
  <si>
    <t>998231311</t>
  </si>
  <si>
    <t>Přesun hmot pro sadovnické a krajinářské úpravy - strojně dopravní vzdálenost do 5000 m</t>
  </si>
  <si>
    <t>-154154642</t>
  </si>
  <si>
    <t>901-ZV-H - Způsobilé výdaje na hlavní aktivitu projektu - Vedlejší a ostatní náklady</t>
  </si>
  <si>
    <t xml:space="preserve">    VRN7 - Provozní vlivy</t>
  </si>
  <si>
    <t>VRN1 - Průzkumné, geodetické a projektové práce</t>
  </si>
  <si>
    <t>HZS4211</t>
  </si>
  <si>
    <t>Hodinové zúčtovací sazby ostatních profesí revizní a kontrolní činnost revizní technik</t>
  </si>
  <si>
    <t>1962892040</t>
  </si>
  <si>
    <t>Poznámka k položce:_x000D_
SO441.</t>
  </si>
  <si>
    <t>-233817968</t>
  </si>
  <si>
    <t>Poznámka k položce:_x000D_
Spolupráce s revizním technikem. SO441.</t>
  </si>
  <si>
    <t>VRN7</t>
  </si>
  <si>
    <t>Provozní vlivy</t>
  </si>
  <si>
    <t>071203000</t>
  </si>
  <si>
    <t>Provoz dalšího subjektu</t>
  </si>
  <si>
    <t>1486479129</t>
  </si>
  <si>
    <t>Poznámka k položce:_x000D_
Spolupráce se správci inženýrských sítí.</t>
  </si>
  <si>
    <t>VRN1</t>
  </si>
  <si>
    <t>Průzkumné, geodetické a projektové práce</t>
  </si>
  <si>
    <t>012103000</t>
  </si>
  <si>
    <t>Geodetické práce před výstavbou</t>
  </si>
  <si>
    <t>-1558251748</t>
  </si>
  <si>
    <t>Poznámka k položce:_x000D_
Vytyčení podzemních inženýrských sítí.</t>
  </si>
  <si>
    <t>"SO 102"3</t>
  </si>
  <si>
    <t>"SO4100"3</t>
  </si>
  <si>
    <t>012203000</t>
  </si>
  <si>
    <t>Geodetické práce při provádění stavby</t>
  </si>
  <si>
    <t>-787344579</t>
  </si>
  <si>
    <t>Poznámka k položce:_x000D_
Vytyčení stavebních objektů.</t>
  </si>
  <si>
    <t>"SO102"1</t>
  </si>
  <si>
    <t>012403000</t>
  </si>
  <si>
    <t>Kartografické práce</t>
  </si>
  <si>
    <t>-1040251997</t>
  </si>
  <si>
    <t>Poznámka k položce:_x000D_
Geometrické zaměření skutečně provedené stavby.</t>
  </si>
  <si>
    <t>"SO101"1</t>
  </si>
  <si>
    <t>"SO302"1</t>
  </si>
  <si>
    <t>"SO301"1</t>
  </si>
  <si>
    <t>"SO700"1</t>
  </si>
  <si>
    <t>013254000</t>
  </si>
  <si>
    <t>Dokumentace skutečného provedení stavby</t>
  </si>
  <si>
    <t>-1382481367</t>
  </si>
  <si>
    <t>-144999848</t>
  </si>
  <si>
    <t xml:space="preserve">NV - Nezpůsobilé výdaje projektu </t>
  </si>
  <si>
    <t>NV-901 - Nezpůsobilé výdaje - Vedlejší a ostatní náklady</t>
  </si>
  <si>
    <t>030001001</t>
  </si>
  <si>
    <t>Náklady na dokumentaci ZS, na přípravu území pro ZS včetně odstranění materiálu a konstrukcí v prostoru staveniště, na vybudování odběrných míst, na zřízení přípojek médií, na vlastní vybudování objektů ZS, provizornich komunikací, oplocení a osvětlení pěších/dopravních koridorů apod.</t>
  </si>
  <si>
    <t>-319035992</t>
  </si>
  <si>
    <t>030001002</t>
  </si>
  <si>
    <t>Náklady na vybavení/pronájem objektů ZS, náklady na energie, úklid, údržbu a opravy objektů ZS, čištění pojezdových a manipulačních ploch, zabezpečení staveniště apod.</t>
  </si>
  <si>
    <t>1542527148</t>
  </si>
  <si>
    <t>039001003</t>
  </si>
  <si>
    <t xml:space="preserve">Náklady na demontáž/odstranění objektů ZS a jejich odvozu a náklady na uvedení pozemku do původního stavu včetně nákladů s tím spojených._x000D_
</t>
  </si>
  <si>
    <t>1699082173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</si>
  <si>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</si>
  <si>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</si>
  <si>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</si>
  <si>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</si>
  <si>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charset val="238"/>
      </rPr>
      <t xml:space="preserve">Rekapitulace stavby </t>
    </r>
    <r>
      <rPr>
        <sz val="9"/>
        <rFont val="Trebuchet MS"/>
        <charset val="238"/>
      </rPr>
      <t>obsahuje sestavu Rekapitulace stavby a Rekapitulace objektů stavby a soupisů prací.</t>
    </r>
  </si>
  <si>
    <r>
      <t xml:space="preserve">V sestavě </t>
    </r>
    <r>
      <rPr>
        <b/>
        <sz val="9"/>
        <rFont val="Trebuchet MS"/>
        <charset val="238"/>
      </rPr>
      <t>Rekapitulace stavby</t>
    </r>
    <r>
      <rPr>
        <sz val="9"/>
        <rFont val="Trebuchet MS"/>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</si>
  <si>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</si>
  <si>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</si>
  <si>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9"/>
        <rFont val="Trebuchet MS"/>
        <charset val="238"/>
      </rPr>
      <t>Rekapitulace objektů stavby a soupisů prací</t>
    </r>
    <r>
      <rPr>
        <sz val="9"/>
        <rFont val="Trebuchet MS"/>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</si>
  <si>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</si>
  <si>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</si>
  <si>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</si>
  <si>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</si>
  <si>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</si>
  <si>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</si>
  <si>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</si>
  <si>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</si>
  <si>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</si>
  <si>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</si>
  <si>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</si>
  <si>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 prací pro daný typ objektu</t>
  </si>
  <si>
    <r>
      <rPr>
        <i/>
        <sz val="9"/>
        <rFont val="Trebuchet MS"/>
        <charset val="238"/>
      </rPr>
      <t xml:space="preserve">Soupis prací </t>
    </r>
    <r>
      <rPr>
        <sz val="9"/>
        <rFont val="Trebuchet MS"/>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</si>
  <si>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</si>
  <si>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9"/>
        <rFont val="Trebuchet MS"/>
        <charset val="238"/>
      </rPr>
      <t>Krycí list soupisu</t>
    </r>
    <r>
      <rPr>
        <sz val="9"/>
        <rFont val="Trebuchet MS"/>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</si>
  <si>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</si>
  <si>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charset val="238"/>
      </rPr>
      <t>Rekapitulace členění soupisu prací</t>
    </r>
    <r>
      <rPr>
        <sz val="9"/>
        <rFont val="Trebuchet MS"/>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</si>
  <si>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</si>
  <si>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charset val="238"/>
      </rPr>
      <t xml:space="preserve">Soupis prací </t>
    </r>
    <r>
      <rPr>
        <sz val="9"/>
        <rFont val="Trebuchet MS"/>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</si>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</sst>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48">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0000A8"/>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8"/>
      <name val="Trebuchet MS"/>
      <charset val="238"/>
    </font>
    <font>
      <b/>
      <sz val="16"/>
      <name val="Trebuchet MS"/>
      <charset val="238"/>
    </font>
    <font>
      <b/>
      <sz val="11"/>
      <name val="Trebuchet MS"/>
      <charset val="238"/>
    </font>
    <font>
      <sz val="9"/>
      <name val="Trebuchet MS"/>
      <charset val="238"/>
    </font>
    <font>
      <sz val="10"/>
      <name val="Trebuchet MS"/>
      <charset val="238"/>
    </font>
    <font>
      <sz val="11"/>
      <name val="Trebuchet MS"/>
      <charset val="238"/>
    </font>
    <font>
      <b/>
      <sz val="9"/>
      <name val="Trebuchet MS"/>
      <charset val="238"/>
    </font>
    <font>
      <u/>
      <sz val="11"/>
      <color theme="10"/>
      <name val="Calibri"/>
      <scheme val="minor"/>
    </font>
    <font>
      <i/>
      <sz val="9"/>
      <name val="Trebuchet MS"/>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6" fillId="0" borderId="0" applyNumberFormat="0" applyFill="0" applyBorder="0" applyAlignment="0" applyProtection="0"/>
  </cellStyleXfs>
  <cellXfs count="411">
    <xf numFmtId="0" fontId="0" fillId="0" borderId="0" xfId="0"/>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Font="1"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Font="1"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0" fillId="0" borderId="0" xfId="0" applyAlignment="1">
      <alignment horizontal="center"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2" xfId="0" applyBorder="1" applyProtection="1"/>
    <xf numFmtId="0" fontId="0" fillId="0" borderId="3" xfId="0" applyBorder="1" applyProtection="1"/>
    <xf numFmtId="0" fontId="0" fillId="0" borderId="4" xfId="0" applyBorder="1"/>
    <xf numFmtId="0" fontId="0" fillId="0" borderId="4"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3" fillId="0" borderId="0" xfId="0" applyFont="1" applyAlignment="1" applyProtection="1">
      <alignment horizontal="left" vertical="top"/>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0" fontId="2" fillId="0" borderId="0" xfId="0" applyFont="1" applyAlignment="1" applyProtection="1">
      <alignment horizontal="left" vertical="center" wrapText="1"/>
    </xf>
    <xf numFmtId="0" fontId="0" fillId="0" borderId="5" xfId="0" applyBorder="1" applyProtection="1"/>
    <xf numFmtId="0" fontId="0" fillId="0" borderId="4" xfId="0" applyFont="1" applyBorder="1" applyAlignment="1" applyProtection="1">
      <alignment vertical="center"/>
    </xf>
    <xf numFmtId="0" fontId="0" fillId="0" borderId="0" xfId="0" applyFont="1" applyAlignment="1" applyProtection="1">
      <alignment vertical="center"/>
    </xf>
    <xf numFmtId="0" fontId="18" fillId="0" borderId="6" xfId="0" applyFont="1" applyBorder="1" applyAlignment="1" applyProtection="1">
      <alignment horizontal="left" vertical="center"/>
    </xf>
    <xf numFmtId="0" fontId="0" fillId="0" borderId="6" xfId="0" applyFont="1" applyBorder="1" applyAlignment="1" applyProtection="1">
      <alignment vertical="center"/>
    </xf>
    <xf numFmtId="0" fontId="0" fillId="0" borderId="4" xfId="0" applyFont="1" applyBorder="1" applyAlignment="1">
      <alignment vertical="center"/>
    </xf>
    <xf numFmtId="0" fontId="1" fillId="0" borderId="4" xfId="0" applyFont="1" applyBorder="1" applyAlignment="1" applyProtection="1">
      <alignment vertical="center"/>
    </xf>
    <xf numFmtId="0" fontId="1" fillId="0" borderId="0" xfId="0" applyFont="1" applyAlignment="1" applyProtection="1">
      <alignment vertical="center"/>
    </xf>
    <xf numFmtId="0" fontId="1" fillId="0" borderId="4" xfId="0" applyFont="1" applyBorder="1" applyAlignment="1">
      <alignment vertical="center"/>
    </xf>
    <xf numFmtId="0" fontId="0" fillId="3" borderId="0" xfId="0" applyFont="1" applyFill="1" applyAlignment="1" applyProtection="1">
      <alignment vertical="center"/>
    </xf>
    <xf numFmtId="0" fontId="4" fillId="3" borderId="7" xfId="0" applyFont="1" applyFill="1" applyBorder="1" applyAlignment="1" applyProtection="1">
      <alignment horizontal="left" vertical="center"/>
    </xf>
    <xf numFmtId="0" fontId="0" fillId="3" borderId="8" xfId="0" applyFont="1" applyFill="1" applyBorder="1" applyAlignment="1" applyProtection="1">
      <alignment vertical="center"/>
    </xf>
    <xf numFmtId="0" fontId="4" fillId="3" borderId="8" xfId="0" applyFont="1" applyFill="1" applyBorder="1" applyAlignment="1" applyProtection="1">
      <alignment horizontal="center" vertical="center"/>
    </xf>
    <xf numFmtId="0" fontId="0" fillId="0" borderId="10" xfId="0" applyFont="1" applyBorder="1" applyAlignment="1" applyProtection="1">
      <alignment vertical="center"/>
    </xf>
    <xf numFmtId="0" fontId="0" fillId="0" borderId="11"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2" fillId="0" borderId="4" xfId="0" applyFont="1" applyBorder="1" applyAlignment="1" applyProtection="1">
      <alignment vertical="center"/>
    </xf>
    <xf numFmtId="0" fontId="2" fillId="0" borderId="0" xfId="0" applyFont="1" applyAlignment="1" applyProtection="1">
      <alignment vertical="center"/>
    </xf>
    <xf numFmtId="0" fontId="2" fillId="0" borderId="4" xfId="0" applyFont="1" applyBorder="1" applyAlignment="1">
      <alignment vertical="center"/>
    </xf>
    <xf numFmtId="0" fontId="3" fillId="0" borderId="4"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4"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0" xfId="0" applyFont="1" applyBorder="1" applyAlignment="1">
      <alignment vertical="center"/>
    </xf>
    <xf numFmtId="0" fontId="0" fillId="0" borderId="16" xfId="0" applyFont="1" applyBorder="1" applyAlignment="1">
      <alignment vertical="center"/>
    </xf>
    <xf numFmtId="0" fontId="0" fillId="0" borderId="0" xfId="0" applyFont="1" applyBorder="1" applyAlignment="1" applyProtection="1">
      <alignment vertical="center"/>
    </xf>
    <xf numFmtId="0" fontId="0" fillId="0" borderId="16" xfId="0" applyFont="1" applyBorder="1" applyAlignment="1" applyProtection="1">
      <alignment vertical="center"/>
    </xf>
    <xf numFmtId="0" fontId="0" fillId="4" borderId="8" xfId="0" applyFont="1" applyFill="1" applyBorder="1" applyAlignment="1" applyProtection="1">
      <alignment vertical="center"/>
    </xf>
    <xf numFmtId="0" fontId="22" fillId="4" borderId="9" xfId="0" applyFont="1" applyFill="1" applyBorder="1" applyAlignment="1" applyProtection="1">
      <alignment horizontal="center" vertical="center"/>
    </xf>
    <xf numFmtId="0" fontId="23" fillId="0" borderId="17" xfId="0" applyFont="1" applyBorder="1" applyAlignment="1" applyProtection="1">
      <alignment horizontal="center" vertical="center" wrapText="1"/>
    </xf>
    <xf numFmtId="0" fontId="23" fillId="0" borderId="18" xfId="0" applyFont="1" applyBorder="1" applyAlignment="1" applyProtection="1">
      <alignment horizontal="center" vertical="center" wrapText="1"/>
    </xf>
    <xf numFmtId="0" fontId="23" fillId="0" borderId="19" xfId="0" applyFont="1" applyBorder="1" applyAlignment="1" applyProtection="1">
      <alignment horizontal="center" vertical="center" wrapText="1"/>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4" fillId="0" borderId="4" xfId="0" applyFont="1" applyBorder="1" applyAlignment="1" applyProtection="1">
      <alignment vertical="center"/>
    </xf>
    <xf numFmtId="0" fontId="24" fillId="0" borderId="0" xfId="0" applyFont="1" applyAlignment="1" applyProtection="1">
      <alignment horizontal="left" vertical="center"/>
    </xf>
    <xf numFmtId="0" fontId="24" fillId="0" borderId="0" xfId="0" applyFont="1" applyAlignment="1" applyProtection="1">
      <alignment vertical="center"/>
    </xf>
    <xf numFmtId="4" fontId="24"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4" xfId="0" applyFont="1" applyBorder="1" applyAlignment="1">
      <alignment vertical="center"/>
    </xf>
    <xf numFmtId="4" fontId="20" fillId="0" borderId="15" xfId="0" applyNumberFormat="1" applyFont="1" applyBorder="1" applyAlignment="1" applyProtection="1">
      <alignment vertical="center"/>
    </xf>
    <xf numFmtId="4" fontId="20" fillId="0" borderId="0" xfId="0" applyNumberFormat="1" applyFont="1" applyBorder="1" applyAlignment="1" applyProtection="1">
      <alignment vertical="center"/>
    </xf>
    <xf numFmtId="166" fontId="20" fillId="0" borderId="0" xfId="0" applyNumberFormat="1" applyFont="1" applyBorder="1" applyAlignment="1" applyProtection="1">
      <alignment vertical="center"/>
    </xf>
    <xf numFmtId="4" fontId="20" fillId="0" borderId="16" xfId="0" applyNumberFormat="1" applyFont="1" applyBorder="1" applyAlignment="1" applyProtection="1">
      <alignment vertical="center"/>
    </xf>
    <xf numFmtId="0" fontId="4" fillId="0" borderId="0" xfId="0" applyFont="1" applyAlignment="1">
      <alignment horizontal="left" vertical="center"/>
    </xf>
    <xf numFmtId="0" fontId="25" fillId="0" borderId="0" xfId="0" applyFont="1" applyAlignment="1">
      <alignment horizontal="left" vertical="center"/>
    </xf>
    <xf numFmtId="0" fontId="5" fillId="0" borderId="4" xfId="0" applyFont="1" applyBorder="1" applyAlignment="1" applyProtection="1">
      <alignment vertical="center"/>
    </xf>
    <xf numFmtId="0" fontId="26" fillId="0" borderId="0" xfId="0" applyFont="1" applyAlignment="1" applyProtection="1">
      <alignment vertical="center"/>
    </xf>
    <xf numFmtId="0" fontId="27" fillId="0" borderId="0" xfId="0" applyFont="1" applyAlignment="1" applyProtection="1">
      <alignment vertical="center"/>
    </xf>
    <xf numFmtId="0" fontId="3" fillId="0" borderId="0" xfId="0" applyFont="1" applyAlignment="1" applyProtection="1">
      <alignment horizontal="center" vertical="center"/>
    </xf>
    <xf numFmtId="0" fontId="5" fillId="0" borderId="4" xfId="0" applyFont="1" applyBorder="1" applyAlignment="1">
      <alignment vertical="center"/>
    </xf>
    <xf numFmtId="4" fontId="28" fillId="0" borderId="15" xfId="0" applyNumberFormat="1" applyFont="1" applyBorder="1" applyAlignment="1" applyProtection="1">
      <alignment vertical="center"/>
    </xf>
    <xf numFmtId="4" fontId="28" fillId="0" borderId="0" xfId="0" applyNumberFormat="1" applyFont="1" applyBorder="1" applyAlignment="1" applyProtection="1">
      <alignment vertical="center"/>
    </xf>
    <xf numFmtId="166" fontId="28" fillId="0" borderId="0" xfId="0" applyNumberFormat="1" applyFont="1" applyBorder="1" applyAlignment="1" applyProtection="1">
      <alignment vertical="center"/>
    </xf>
    <xf numFmtId="4" fontId="28" fillId="0" borderId="16" xfId="0" applyNumberFormat="1" applyFont="1" applyBorder="1" applyAlignment="1" applyProtection="1">
      <alignment vertical="center"/>
    </xf>
    <xf numFmtId="0" fontId="5" fillId="0" borderId="0" xfId="0" applyFont="1" applyAlignment="1">
      <alignment horizontal="left" vertical="center"/>
    </xf>
    <xf numFmtId="0" fontId="29" fillId="0" borderId="0" xfId="1" applyFont="1" applyAlignment="1">
      <alignment horizontal="center" vertical="center"/>
    </xf>
    <xf numFmtId="0" fontId="7" fillId="0" borderId="0" xfId="0" applyFont="1" applyAlignment="1" applyProtection="1">
      <alignment vertical="center"/>
    </xf>
    <xf numFmtId="0" fontId="2" fillId="0" borderId="0" xfId="0" applyFont="1" applyAlignment="1" applyProtection="1">
      <alignment horizontal="center" vertical="center"/>
    </xf>
    <xf numFmtId="4" fontId="1" fillId="0" borderId="15"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6" xfId="0" applyNumberFormat="1" applyFont="1" applyBorder="1" applyAlignment="1" applyProtection="1">
      <alignment vertical="center"/>
    </xf>
    <xf numFmtId="0" fontId="2" fillId="0" borderId="0" xfId="0" applyFont="1" applyAlignment="1">
      <alignment horizontal="left" vertical="center"/>
    </xf>
    <xf numFmtId="4"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166" fontId="1" fillId="0" borderId="21" xfId="0" applyNumberFormat="1" applyFont="1" applyBorder="1" applyAlignment="1" applyProtection="1">
      <alignment vertical="center"/>
    </xf>
    <xf numFmtId="4" fontId="1" fillId="0" borderId="22" xfId="0" applyNumberFormat="1" applyFont="1" applyBorder="1" applyAlignment="1" applyProtection="1">
      <alignment vertical="center"/>
    </xf>
    <xf numFmtId="0" fontId="0" fillId="0" borderId="0" xfId="0" applyProtection="1">
      <protection locked="0"/>
    </xf>
    <xf numFmtId="0" fontId="0" fillId="0" borderId="2" xfId="0" applyBorder="1"/>
    <xf numFmtId="0" fontId="0" fillId="0" borderId="3" xfId="0" applyBorder="1"/>
    <xf numFmtId="0" fontId="0" fillId="0" borderId="3" xfId="0" applyBorder="1" applyProtection="1">
      <protection locked="0"/>
    </xf>
    <xf numFmtId="0" fontId="14" fillId="0" borderId="0" xfId="0" applyFont="1" applyAlignment="1">
      <alignment horizontal="left" vertical="center"/>
    </xf>
    <xf numFmtId="0" fontId="31" fillId="0" borderId="0" xfId="0" applyFont="1" applyAlignment="1">
      <alignment horizontal="left" vertical="center"/>
    </xf>
    <xf numFmtId="0" fontId="1" fillId="0" borderId="0" xfId="0" applyFont="1" applyAlignment="1">
      <alignment horizontal="left" vertical="center"/>
    </xf>
    <xf numFmtId="0" fontId="0" fillId="0" borderId="0" xfId="0" applyFont="1" applyAlignment="1" applyProtection="1">
      <alignment vertical="center"/>
      <protection locked="0"/>
    </xf>
    <xf numFmtId="0" fontId="1" fillId="0" borderId="0" xfId="0" applyFont="1" applyAlignment="1" applyProtection="1">
      <alignment horizontal="left" vertical="center"/>
      <protection locked="0"/>
    </xf>
    <xf numFmtId="165" fontId="2" fillId="0" borderId="0" xfId="0" applyNumberFormat="1" applyFont="1" applyAlignment="1">
      <alignment horizontal="left" vertical="center"/>
    </xf>
    <xf numFmtId="0" fontId="0" fillId="0" borderId="4" xfId="0" applyFont="1" applyBorder="1" applyAlignment="1">
      <alignment vertical="center" wrapText="1"/>
    </xf>
    <xf numFmtId="0" fontId="0" fillId="0" borderId="0" xfId="0" applyFont="1" applyAlignment="1" applyProtection="1">
      <alignment vertical="center" wrapText="1"/>
      <protection locked="0"/>
    </xf>
    <xf numFmtId="0" fontId="0" fillId="0" borderId="13" xfId="0" applyFont="1" applyBorder="1" applyAlignment="1" applyProtection="1">
      <alignment vertical="center"/>
      <protection locked="0"/>
    </xf>
    <xf numFmtId="0" fontId="18" fillId="0" borderId="0" xfId="0" applyFont="1" applyAlignment="1">
      <alignment horizontal="left" vertical="center"/>
    </xf>
    <xf numFmtId="4" fontId="24" fillId="0" borderId="0" xfId="0" applyNumberFormat="1" applyFont="1" applyAlignment="1">
      <alignment vertical="center"/>
    </xf>
    <xf numFmtId="0" fontId="1" fillId="0" borderId="0" xfId="0" applyFont="1" applyAlignment="1">
      <alignment horizontal="right" vertical="center"/>
    </xf>
    <xf numFmtId="0" fontId="1" fillId="0" borderId="0" xfId="0" applyFont="1" applyAlignment="1" applyProtection="1">
      <alignment horizontal="right" vertical="center"/>
      <protection locked="0"/>
    </xf>
    <xf numFmtId="0" fontId="21"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pplyProtection="1">
      <alignment horizontal="right" vertical="center"/>
      <protection locked="0"/>
    </xf>
    <xf numFmtId="0" fontId="0" fillId="4" borderId="0" xfId="0" applyFont="1" applyFill="1" applyAlignment="1">
      <alignment vertical="center"/>
    </xf>
    <xf numFmtId="0" fontId="4" fillId="4" borderId="7" xfId="0" applyFont="1" applyFill="1" applyBorder="1" applyAlignment="1">
      <alignment horizontal="left" vertical="center"/>
    </xf>
    <xf numFmtId="0" fontId="0" fillId="4" borderId="8" xfId="0" applyFont="1" applyFill="1" applyBorder="1" applyAlignment="1">
      <alignmen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0" fontId="0" fillId="4" borderId="8" xfId="0" applyFont="1" applyFill="1" applyBorder="1" applyAlignment="1" applyProtection="1">
      <alignment vertical="center"/>
      <protection locked="0"/>
    </xf>
    <xf numFmtId="4" fontId="4" fillId="4" borderId="8" xfId="0" applyNumberFormat="1" applyFont="1" applyFill="1" applyBorder="1" applyAlignment="1">
      <alignment vertical="center"/>
    </xf>
    <xf numFmtId="0" fontId="0" fillId="4" borderId="9" xfId="0" applyFont="1" applyFill="1"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1" xfId="0" applyFont="1" applyBorder="1" applyAlignment="1" applyProtection="1">
      <alignment vertical="center"/>
      <protection locked="0"/>
    </xf>
    <xf numFmtId="0" fontId="0" fillId="0" borderId="2" xfId="0" applyFont="1" applyBorder="1" applyAlignment="1">
      <alignment vertical="center"/>
    </xf>
    <xf numFmtId="0" fontId="0" fillId="0" borderId="3" xfId="0" applyFont="1" applyBorder="1" applyAlignment="1">
      <alignment vertical="center"/>
    </xf>
    <xf numFmtId="0" fontId="0" fillId="0" borderId="3" xfId="0" applyFont="1" applyBorder="1" applyAlignment="1" applyProtection="1">
      <alignment vertical="center"/>
      <protection locked="0"/>
    </xf>
    <xf numFmtId="0" fontId="22" fillId="4" borderId="0" xfId="0" applyFont="1" applyFill="1" applyAlignment="1" applyProtection="1">
      <alignment horizontal="left" vertical="center"/>
    </xf>
    <xf numFmtId="0" fontId="0" fillId="4" borderId="0" xfId="0" applyFont="1" applyFill="1" applyAlignment="1" applyProtection="1">
      <alignment vertical="center"/>
    </xf>
    <xf numFmtId="0" fontId="0" fillId="4" borderId="0" xfId="0" applyFont="1" applyFill="1" applyAlignment="1" applyProtection="1">
      <alignment vertical="center"/>
      <protection locked="0"/>
    </xf>
    <xf numFmtId="0" fontId="22" fillId="4" borderId="0" xfId="0" applyFont="1" applyFill="1" applyAlignment="1" applyProtection="1">
      <alignment horizontal="right" vertical="center"/>
    </xf>
    <xf numFmtId="0" fontId="32" fillId="0" borderId="0" xfId="0" applyFont="1" applyAlignment="1" applyProtection="1">
      <alignment horizontal="left" vertical="center"/>
    </xf>
    <xf numFmtId="0" fontId="6" fillId="0" borderId="4" xfId="0" applyFont="1" applyBorder="1" applyAlignment="1" applyProtection="1">
      <alignment vertical="center"/>
    </xf>
    <xf numFmtId="0" fontId="6" fillId="0" borderId="0" xfId="0" applyFont="1" applyAlignment="1" applyProtection="1">
      <alignment vertical="center"/>
    </xf>
    <xf numFmtId="0" fontId="6" fillId="0" borderId="21" xfId="0" applyFont="1" applyBorder="1" applyAlignment="1" applyProtection="1">
      <alignment horizontal="left" vertical="center"/>
    </xf>
    <xf numFmtId="0" fontId="6" fillId="0" borderId="21" xfId="0" applyFont="1" applyBorder="1" applyAlignment="1" applyProtection="1">
      <alignment vertical="center"/>
    </xf>
    <xf numFmtId="0" fontId="6" fillId="0" borderId="21" xfId="0" applyFont="1" applyBorder="1" applyAlignment="1" applyProtection="1">
      <alignment vertical="center"/>
      <protection locked="0"/>
    </xf>
    <xf numFmtId="4" fontId="6" fillId="0" borderId="21" xfId="0" applyNumberFormat="1" applyFont="1" applyBorder="1" applyAlignment="1" applyProtection="1">
      <alignment vertical="center"/>
    </xf>
    <xf numFmtId="0" fontId="6" fillId="0" borderId="4" xfId="0" applyFont="1" applyBorder="1" applyAlignment="1">
      <alignment vertical="center"/>
    </xf>
    <xf numFmtId="0" fontId="7" fillId="0" borderId="4" xfId="0" applyFont="1" applyBorder="1" applyAlignment="1" applyProtection="1">
      <alignment vertical="center"/>
    </xf>
    <xf numFmtId="0" fontId="7" fillId="0" borderId="21" xfId="0" applyFont="1" applyBorder="1" applyAlignment="1" applyProtection="1">
      <alignment horizontal="left" vertical="center"/>
    </xf>
    <xf numFmtId="0" fontId="7" fillId="0" borderId="21" xfId="0" applyFont="1" applyBorder="1" applyAlignment="1" applyProtection="1">
      <alignment vertical="center"/>
    </xf>
    <xf numFmtId="0" fontId="7" fillId="0" borderId="21" xfId="0" applyFont="1" applyBorder="1" applyAlignment="1" applyProtection="1">
      <alignment vertical="center"/>
      <protection locked="0"/>
    </xf>
    <xf numFmtId="4" fontId="7" fillId="0" borderId="21" xfId="0" applyNumberFormat="1" applyFont="1" applyBorder="1" applyAlignment="1" applyProtection="1">
      <alignment vertical="center"/>
    </xf>
    <xf numFmtId="0" fontId="7" fillId="0" borderId="4" xfId="0" applyFont="1" applyBorder="1" applyAlignment="1">
      <alignment vertical="center"/>
    </xf>
    <xf numFmtId="0" fontId="0" fillId="0" borderId="4" xfId="0" applyFont="1" applyBorder="1" applyAlignment="1" applyProtection="1">
      <alignment horizontal="center" vertical="center" wrapText="1"/>
    </xf>
    <xf numFmtId="0" fontId="22" fillId="4" borderId="17"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xf>
    <xf numFmtId="0" fontId="22" fillId="4" borderId="18" xfId="0" applyFont="1" applyFill="1" applyBorder="1" applyAlignment="1" applyProtection="1">
      <alignment horizontal="center" vertical="center" wrapText="1"/>
      <protection locked="0"/>
    </xf>
    <xf numFmtId="0" fontId="22" fillId="4" borderId="19" xfId="0" applyFont="1" applyFill="1" applyBorder="1" applyAlignment="1" applyProtection="1">
      <alignment horizontal="center" vertical="center" wrapText="1"/>
    </xf>
    <xf numFmtId="0" fontId="0" fillId="0" borderId="4" xfId="0" applyFont="1" applyBorder="1" applyAlignment="1">
      <alignment horizontal="center" vertical="center" wrapText="1"/>
    </xf>
    <xf numFmtId="4" fontId="24" fillId="0" borderId="0" xfId="0" applyNumberFormat="1" applyFont="1" applyAlignment="1" applyProtection="1"/>
    <xf numFmtId="166" fontId="33" fillId="0" borderId="13" xfId="0" applyNumberFormat="1" applyFont="1" applyBorder="1" applyAlignment="1" applyProtection="1"/>
    <xf numFmtId="166" fontId="33" fillId="0" borderId="14" xfId="0" applyNumberFormat="1" applyFont="1" applyBorder="1" applyAlignment="1" applyProtection="1"/>
    <xf numFmtId="4" fontId="34" fillId="0" borderId="0" xfId="0" applyNumberFormat="1" applyFont="1" applyAlignment="1">
      <alignment vertical="center"/>
    </xf>
    <xf numFmtId="0" fontId="8" fillId="0" borderId="4"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4" xfId="0" applyFont="1" applyBorder="1" applyAlignment="1"/>
    <xf numFmtId="0" fontId="8" fillId="0" borderId="15"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6"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pplyProtection="1">
      <alignment horizontal="left"/>
    </xf>
    <xf numFmtId="4" fontId="7" fillId="0" borderId="0" xfId="0" applyNumberFormat="1" applyFont="1" applyAlignment="1" applyProtection="1"/>
    <xf numFmtId="0" fontId="22" fillId="0" borderId="23" xfId="0" applyFont="1" applyBorder="1" applyAlignment="1" applyProtection="1">
      <alignment horizontal="center" vertical="center"/>
    </xf>
    <xf numFmtId="49" fontId="22" fillId="0" borderId="23" xfId="0" applyNumberFormat="1" applyFont="1" applyBorder="1" applyAlignment="1" applyProtection="1">
      <alignment horizontal="left" vertical="center" wrapText="1"/>
    </xf>
    <xf numFmtId="0" fontId="22" fillId="0" borderId="23" xfId="0" applyFont="1" applyBorder="1" applyAlignment="1" applyProtection="1">
      <alignment horizontal="left" vertical="center" wrapText="1"/>
    </xf>
    <xf numFmtId="0" fontId="22" fillId="0" borderId="23" xfId="0" applyFont="1" applyBorder="1" applyAlignment="1" applyProtection="1">
      <alignment horizontal="center" vertical="center" wrapText="1"/>
    </xf>
    <xf numFmtId="167" fontId="22" fillId="0" borderId="23" xfId="0" applyNumberFormat="1" applyFont="1" applyBorder="1" applyAlignment="1" applyProtection="1">
      <alignment vertical="center"/>
    </xf>
    <xf numFmtId="4" fontId="22" fillId="2" borderId="23" xfId="0" applyNumberFormat="1" applyFont="1" applyFill="1" applyBorder="1" applyAlignment="1" applyProtection="1">
      <alignment vertical="center"/>
      <protection locked="0"/>
    </xf>
    <xf numFmtId="4" fontId="22" fillId="0" borderId="23" xfId="0" applyNumberFormat="1" applyFont="1" applyBorder="1" applyAlignment="1" applyProtection="1">
      <alignment vertical="center"/>
    </xf>
    <xf numFmtId="0" fontId="23" fillId="2" borderId="15" xfId="0" applyFont="1" applyFill="1" applyBorder="1" applyAlignment="1" applyProtection="1">
      <alignment horizontal="left" vertical="center"/>
      <protection locked="0"/>
    </xf>
    <xf numFmtId="0" fontId="23" fillId="0" borderId="0" xfId="0" applyFont="1" applyBorder="1" applyAlignment="1" applyProtection="1">
      <alignment horizontal="center" vertical="center"/>
    </xf>
    <xf numFmtId="166" fontId="23" fillId="0" borderId="0" xfId="0" applyNumberFormat="1" applyFont="1" applyBorder="1" applyAlignment="1" applyProtection="1">
      <alignment vertical="center"/>
    </xf>
    <xf numFmtId="166" fontId="23" fillId="0" borderId="16" xfId="0" applyNumberFormat="1" applyFont="1" applyBorder="1" applyAlignment="1" applyProtection="1">
      <alignment vertical="center"/>
    </xf>
    <xf numFmtId="0" fontId="22" fillId="0" borderId="0" xfId="0" applyFont="1" applyAlignment="1">
      <alignment horizontal="left" vertical="center"/>
    </xf>
    <xf numFmtId="4" fontId="0" fillId="0" borderId="0" xfId="0" applyNumberFormat="1" applyFont="1" applyAlignment="1">
      <alignment vertical="center"/>
    </xf>
    <xf numFmtId="0" fontId="35" fillId="0" borderId="0" xfId="0" applyFont="1" applyAlignment="1" applyProtection="1">
      <alignment horizontal="left" vertical="center"/>
    </xf>
    <xf numFmtId="0" fontId="36" fillId="0" borderId="0" xfId="0" applyFont="1" applyAlignment="1" applyProtection="1">
      <alignment vertical="center" wrapText="1"/>
    </xf>
    <xf numFmtId="0" fontId="0" fillId="0" borderId="15" xfId="0" applyFont="1" applyBorder="1" applyAlignment="1" applyProtection="1">
      <alignment vertical="center"/>
    </xf>
    <xf numFmtId="0" fontId="9" fillId="0" borderId="4"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4" xfId="0" applyFont="1" applyBorder="1" applyAlignment="1">
      <alignment vertical="center"/>
    </xf>
    <xf numFmtId="0" fontId="9" fillId="0" borderId="15" xfId="0" applyFont="1" applyBorder="1" applyAlignment="1" applyProtection="1">
      <alignment vertical="center"/>
    </xf>
    <xf numFmtId="0" fontId="9" fillId="0" borderId="0" xfId="0" applyFont="1" applyBorder="1" applyAlignment="1" applyProtection="1">
      <alignment vertical="center"/>
    </xf>
    <xf numFmtId="0" fontId="9" fillId="0" borderId="16" xfId="0" applyFont="1" applyBorder="1" applyAlignment="1" applyProtection="1">
      <alignment vertical="center"/>
    </xf>
    <xf numFmtId="0" fontId="9" fillId="0" borderId="0" xfId="0" applyFont="1" applyAlignment="1">
      <alignment horizontal="left" vertical="center"/>
    </xf>
    <xf numFmtId="0" fontId="10" fillId="0" borderId="4"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4" xfId="0" applyFont="1" applyBorder="1" applyAlignment="1">
      <alignment vertical="center"/>
    </xf>
    <xf numFmtId="0" fontId="10" fillId="0" borderId="15" xfId="0" applyFont="1" applyBorder="1" applyAlignment="1" applyProtection="1">
      <alignment vertical="center"/>
    </xf>
    <xf numFmtId="0" fontId="10" fillId="0" borderId="0" xfId="0" applyFont="1" applyBorder="1" applyAlignment="1" applyProtection="1">
      <alignment vertical="center"/>
    </xf>
    <xf numFmtId="0" fontId="10" fillId="0" borderId="16" xfId="0" applyFont="1" applyBorder="1" applyAlignment="1" applyProtection="1">
      <alignment vertical="center"/>
    </xf>
    <xf numFmtId="0" fontId="10" fillId="0" borderId="0" xfId="0" applyFont="1" applyAlignment="1">
      <alignment horizontal="left" vertical="center"/>
    </xf>
    <xf numFmtId="0" fontId="37" fillId="0" borderId="23" xfId="0" applyFont="1" applyBorder="1" applyAlignment="1" applyProtection="1">
      <alignment horizontal="center" vertical="center"/>
    </xf>
    <xf numFmtId="49" fontId="37" fillId="0" borderId="23" xfId="0" applyNumberFormat="1" applyFont="1" applyBorder="1" applyAlignment="1" applyProtection="1">
      <alignment horizontal="left" vertical="center" wrapText="1"/>
    </xf>
    <xf numFmtId="0" fontId="37" fillId="0" borderId="23" xfId="0" applyFont="1" applyBorder="1" applyAlignment="1" applyProtection="1">
      <alignment horizontal="left" vertical="center" wrapText="1"/>
    </xf>
    <xf numFmtId="0" fontId="37" fillId="0" borderId="23" xfId="0" applyFont="1" applyBorder="1" applyAlignment="1" applyProtection="1">
      <alignment horizontal="center" vertical="center" wrapText="1"/>
    </xf>
    <xf numFmtId="167" fontId="37" fillId="0" borderId="23" xfId="0" applyNumberFormat="1" applyFont="1" applyBorder="1" applyAlignment="1" applyProtection="1">
      <alignment vertical="center"/>
    </xf>
    <xf numFmtId="4" fontId="37" fillId="2" borderId="23" xfId="0" applyNumberFormat="1" applyFont="1" applyFill="1" applyBorder="1" applyAlignment="1" applyProtection="1">
      <alignment vertical="center"/>
      <protection locked="0"/>
    </xf>
    <xf numFmtId="4" fontId="37" fillId="0" borderId="23" xfId="0" applyNumberFormat="1" applyFont="1" applyBorder="1" applyAlignment="1" applyProtection="1">
      <alignment vertical="center"/>
    </xf>
    <xf numFmtId="0" fontId="38" fillId="0" borderId="4" xfId="0" applyFont="1" applyBorder="1" applyAlignment="1">
      <alignment vertical="center"/>
    </xf>
    <xf numFmtId="0" fontId="37" fillId="2" borderId="15" xfId="0" applyFont="1" applyFill="1" applyBorder="1" applyAlignment="1" applyProtection="1">
      <alignment horizontal="left" vertical="center"/>
      <protection locked="0"/>
    </xf>
    <xf numFmtId="0" fontId="37" fillId="0" borderId="0" xfId="0" applyFont="1" applyBorder="1" applyAlignment="1" applyProtection="1">
      <alignment horizontal="center"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11" fillId="0" borderId="4"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4" xfId="0" applyFont="1" applyBorder="1" applyAlignment="1">
      <alignment vertical="center"/>
    </xf>
    <xf numFmtId="0" fontId="11" fillId="0" borderId="15" xfId="0" applyFont="1" applyBorder="1" applyAlignment="1" applyProtection="1">
      <alignment vertical="center"/>
    </xf>
    <xf numFmtId="0" fontId="11" fillId="0" borderId="0" xfId="0" applyFont="1" applyBorder="1" applyAlignment="1" applyProtection="1">
      <alignment vertical="center"/>
    </xf>
    <xf numFmtId="0" fontId="11" fillId="0" borderId="16" xfId="0" applyFont="1" applyBorder="1" applyAlignment="1" applyProtection="1">
      <alignment vertical="center"/>
    </xf>
    <xf numFmtId="0" fontId="11" fillId="0" borderId="0" xfId="0" applyFont="1" applyAlignment="1">
      <alignment horizontal="left" vertical="center"/>
    </xf>
    <xf numFmtId="0" fontId="23" fillId="2" borderId="20" xfId="0" applyFont="1" applyFill="1" applyBorder="1" applyAlignment="1" applyProtection="1">
      <alignment horizontal="left" vertical="center"/>
      <protection locked="0"/>
    </xf>
    <xf numFmtId="0" fontId="23" fillId="0" borderId="21" xfId="0" applyFont="1" applyBorder="1" applyAlignment="1" applyProtection="1">
      <alignment horizontal="center" vertical="center"/>
    </xf>
    <xf numFmtId="166" fontId="23" fillId="0" borderId="21" xfId="0" applyNumberFormat="1" applyFont="1" applyBorder="1" applyAlignment="1" applyProtection="1">
      <alignment vertical="center"/>
    </xf>
    <xf numFmtId="166" fontId="23" fillId="0" borderId="22" xfId="0" applyNumberFormat="1" applyFont="1" applyBorder="1" applyAlignment="1" applyProtection="1">
      <alignment vertical="center"/>
    </xf>
    <xf numFmtId="0" fontId="9" fillId="0" borderId="20" xfId="0" applyFont="1" applyBorder="1" applyAlignment="1" applyProtection="1">
      <alignment vertical="center"/>
    </xf>
    <xf numFmtId="0" fontId="9" fillId="0" borderId="21" xfId="0" applyFont="1" applyBorder="1" applyAlignment="1" applyProtection="1">
      <alignment vertical="center"/>
    </xf>
    <xf numFmtId="0" fontId="9" fillId="0" borderId="22" xfId="0" applyFont="1" applyBorder="1" applyAlignment="1" applyProtection="1">
      <alignment vertical="center"/>
    </xf>
    <xf numFmtId="0" fontId="10" fillId="0" borderId="20" xfId="0" applyFont="1" applyBorder="1" applyAlignment="1" applyProtection="1">
      <alignment vertical="center"/>
    </xf>
    <xf numFmtId="0" fontId="10" fillId="0" borderId="21" xfId="0" applyFont="1" applyBorder="1" applyAlignment="1" applyProtection="1">
      <alignment vertical="center"/>
    </xf>
    <xf numFmtId="0" fontId="10" fillId="0" borderId="22" xfId="0" applyFont="1" applyBorder="1" applyAlignment="1" applyProtection="1">
      <alignment vertical="center"/>
    </xf>
    <xf numFmtId="167" fontId="22" fillId="2" borderId="23" xfId="0" applyNumberFormat="1" applyFont="1" applyFill="1" applyBorder="1" applyAlignment="1" applyProtection="1">
      <alignment vertical="center"/>
      <protection locked="0"/>
    </xf>
    <xf numFmtId="0" fontId="12" fillId="0" borderId="4" xfId="0" applyFont="1" applyBorder="1" applyAlignment="1" applyProtection="1">
      <alignment vertical="center"/>
    </xf>
    <xf numFmtId="0" fontId="12" fillId="0" borderId="0" xfId="0" applyFont="1" applyAlignment="1" applyProtection="1">
      <alignment vertical="center"/>
    </xf>
    <xf numFmtId="0" fontId="12" fillId="0" borderId="0" xfId="0" applyFont="1" applyAlignment="1" applyProtection="1">
      <alignment horizontal="left" vertical="center"/>
    </xf>
    <xf numFmtId="0" fontId="12" fillId="0" borderId="0" xfId="0" applyFont="1" applyAlignment="1" applyProtection="1">
      <alignment horizontal="left" vertical="center" wrapText="1"/>
    </xf>
    <xf numFmtId="0" fontId="12" fillId="0" borderId="0" xfId="0" applyFont="1" applyAlignment="1" applyProtection="1">
      <alignment vertical="center"/>
      <protection locked="0"/>
    </xf>
    <xf numFmtId="0" fontId="12" fillId="0" borderId="4" xfId="0" applyFont="1" applyBorder="1" applyAlignment="1">
      <alignment vertical="center"/>
    </xf>
    <xf numFmtId="0" fontId="12" fillId="0" borderId="15" xfId="0" applyFont="1" applyBorder="1" applyAlignment="1" applyProtection="1">
      <alignment vertical="center"/>
    </xf>
    <xf numFmtId="0" fontId="12" fillId="0" borderId="0" xfId="0" applyFont="1" applyBorder="1" applyAlignment="1" applyProtection="1">
      <alignment vertical="center"/>
    </xf>
    <xf numFmtId="0" fontId="12" fillId="0" borderId="16" xfId="0" applyFont="1" applyBorder="1" applyAlignment="1" applyProtection="1">
      <alignment vertical="center"/>
    </xf>
    <xf numFmtId="0" fontId="12" fillId="0" borderId="0" xfId="0" applyFont="1" applyAlignment="1">
      <alignment horizontal="left" vertical="center"/>
    </xf>
    <xf numFmtId="0" fontId="1" fillId="0" borderId="0" xfId="0" applyFont="1" applyAlignment="1" applyProtection="1">
      <alignment horizontal="left" vertical="top"/>
      <protection locked="0"/>
    </xf>
    <xf numFmtId="0" fontId="2" fillId="0" borderId="0" xfId="0" applyFont="1" applyAlignment="1">
      <alignment horizontal="left" vertical="top"/>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2"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3"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4"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4" fillId="0" borderId="29" xfId="0" applyFont="1" applyBorder="1" applyAlignment="1">
      <alignment horizontal="left" vertical="center"/>
    </xf>
    <xf numFmtId="0" fontId="45" fillId="0" borderId="1" xfId="0" applyFont="1" applyBorder="1" applyAlignment="1">
      <alignment horizontal="left" vertical="center"/>
    </xf>
    <xf numFmtId="0" fontId="42" fillId="0" borderId="0" xfId="0" applyFont="1" applyAlignment="1">
      <alignment horizontal="left" vertical="center"/>
    </xf>
    <xf numFmtId="0" fontId="42" fillId="0" borderId="1" xfId="0" applyFont="1" applyBorder="1" applyAlignment="1">
      <alignment horizontal="center" vertical="center"/>
    </xf>
    <xf numFmtId="0" fontId="42" fillId="0" borderId="27" xfId="0" applyFont="1" applyBorder="1" applyAlignment="1">
      <alignment horizontal="left" vertical="center"/>
    </xf>
    <xf numFmtId="0" fontId="42" fillId="0" borderId="1" xfId="0" applyFont="1" applyFill="1" applyBorder="1" applyAlignment="1">
      <alignment horizontal="left" vertical="center"/>
    </xf>
    <xf numFmtId="0" fontId="42" fillId="0" borderId="1" xfId="0" applyFont="1" applyFill="1" applyBorder="1" applyAlignment="1">
      <alignment horizontal="center" vertical="center"/>
    </xf>
    <xf numFmtId="0" fontId="39" fillId="0" borderId="30" xfId="0" applyFont="1" applyBorder="1" applyAlignment="1">
      <alignment horizontal="left" vertical="center"/>
    </xf>
    <xf numFmtId="0" fontId="43"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3" fillId="0" borderId="1" xfId="0" applyFont="1" applyBorder="1" applyAlignment="1">
      <alignment horizontal="left" vertical="center"/>
    </xf>
    <xf numFmtId="0" fontId="44" fillId="0" borderId="1" xfId="0" applyFont="1" applyBorder="1" applyAlignment="1">
      <alignment horizontal="left" vertical="center"/>
    </xf>
    <xf numFmtId="0" fontId="42" fillId="0" borderId="29" xfId="0" applyFont="1" applyBorder="1" applyAlignment="1">
      <alignment horizontal="left" vertical="center"/>
    </xf>
    <xf numFmtId="0" fontId="39" fillId="0" borderId="1" xfId="0" applyFont="1" applyBorder="1" applyAlignment="1">
      <alignment horizontal="left" vertical="center" wrapText="1"/>
    </xf>
    <xf numFmtId="0" fontId="42"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4" fillId="0" borderId="27" xfId="0" applyFont="1" applyBorder="1" applyAlignment="1">
      <alignment horizontal="left" vertical="center" wrapText="1"/>
    </xf>
    <xf numFmtId="0" fontId="44" fillId="0" borderId="28" xfId="0" applyFont="1" applyBorder="1" applyAlignment="1">
      <alignment horizontal="left" vertical="center" wrapText="1"/>
    </xf>
    <xf numFmtId="0" fontId="42" fillId="0" borderId="27" xfId="0" applyFont="1" applyBorder="1" applyAlignment="1">
      <alignment horizontal="left" vertical="center" wrapText="1"/>
    </xf>
    <xf numFmtId="0" fontId="42" fillId="0" borderId="28" xfId="0" applyFont="1" applyBorder="1" applyAlignment="1">
      <alignment horizontal="left" vertical="center" wrapText="1"/>
    </xf>
    <xf numFmtId="0" fontId="42" fillId="0" borderId="28" xfId="0" applyFont="1" applyBorder="1" applyAlignment="1">
      <alignment horizontal="left" vertical="center"/>
    </xf>
    <xf numFmtId="0" fontId="42" fillId="0" borderId="30" xfId="0" applyFont="1" applyBorder="1" applyAlignment="1">
      <alignment horizontal="left" vertical="center" wrapText="1"/>
    </xf>
    <xf numFmtId="0" fontId="42" fillId="0" borderId="29" xfId="0" applyFont="1" applyBorder="1" applyAlignment="1">
      <alignment horizontal="left" vertical="center" wrapText="1"/>
    </xf>
    <xf numFmtId="0" fontId="42"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2" fillId="0" borderId="30" xfId="0" applyFont="1" applyBorder="1" applyAlignment="1">
      <alignment horizontal="left" vertical="center"/>
    </xf>
    <xf numFmtId="0" fontId="42" fillId="0" borderId="31" xfId="0" applyFont="1" applyBorder="1" applyAlignment="1">
      <alignment horizontal="left" vertical="center"/>
    </xf>
    <xf numFmtId="0" fontId="44" fillId="0" borderId="0" xfId="0" applyFont="1" applyAlignment="1">
      <alignment vertical="center"/>
    </xf>
    <xf numFmtId="0" fontId="41" fillId="0" borderId="1" xfId="0" applyFont="1" applyBorder="1" applyAlignment="1">
      <alignment vertical="center"/>
    </xf>
    <xf numFmtId="0" fontId="44" fillId="0" borderId="29" xfId="0" applyFont="1" applyBorder="1" applyAlignment="1">
      <alignment vertical="center"/>
    </xf>
    <xf numFmtId="0" fontId="41" fillId="0" borderId="29" xfId="0" applyFont="1" applyBorder="1" applyAlignment="1">
      <alignment vertical="center"/>
    </xf>
    <xf numFmtId="0" fontId="0" fillId="0" borderId="1" xfId="0"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4" fillId="0" borderId="29" xfId="0" applyFont="1" applyBorder="1" applyAlignment="1"/>
    <xf numFmtId="0" fontId="39" fillId="0" borderId="27" xfId="0" applyFont="1" applyBorder="1" applyAlignment="1">
      <alignment vertical="top"/>
    </xf>
    <xf numFmtId="0" fontId="39" fillId="0" borderId="28" xfId="0" applyFont="1" applyBorder="1" applyAlignment="1">
      <alignment vertical="top"/>
    </xf>
    <xf numFmtId="0" fontId="39" fillId="0" borderId="1" xfId="0" applyFont="1" applyBorder="1" applyAlignment="1">
      <alignment horizontal="center" vertical="center"/>
    </xf>
    <xf numFmtId="0" fontId="39" fillId="0" borderId="1" xfId="0" applyFont="1" applyBorder="1" applyAlignment="1">
      <alignment horizontal="lef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30" fillId="0" borderId="0" xfId="0" applyFont="1" applyAlignment="1" applyProtection="1">
      <alignment horizontal="left" vertical="center" wrapText="1"/>
    </xf>
    <xf numFmtId="4" fontId="7" fillId="0" borderId="0" xfId="0" applyNumberFormat="1" applyFont="1" applyAlignment="1" applyProtection="1">
      <alignment vertical="center"/>
    </xf>
    <xf numFmtId="0" fontId="7" fillId="0" borderId="0" xfId="0" applyFont="1" applyAlignment="1" applyProtection="1">
      <alignment vertical="center"/>
    </xf>
    <xf numFmtId="4" fontId="27" fillId="0" borderId="0" xfId="0" applyNumberFormat="1" applyFont="1" applyAlignment="1" applyProtection="1">
      <alignment vertical="center"/>
    </xf>
    <xf numFmtId="0" fontId="27" fillId="0" borderId="0" xfId="0" applyFont="1" applyAlignment="1" applyProtection="1">
      <alignment vertical="center"/>
    </xf>
    <xf numFmtId="0" fontId="26" fillId="0" borderId="0" xfId="0" applyFont="1" applyAlignment="1" applyProtection="1">
      <alignment horizontal="left" vertical="center" wrapText="1"/>
    </xf>
    <xf numFmtId="4" fontId="24" fillId="0" borderId="0" xfId="0" applyNumberFormat="1" applyFont="1" applyAlignment="1" applyProtection="1">
      <alignment horizontal="right" vertical="center"/>
    </xf>
    <xf numFmtId="4" fontId="24" fillId="0" borderId="0" xfId="0" applyNumberFormat="1" applyFont="1" applyAlignment="1" applyProtection="1">
      <alignment vertical="center"/>
    </xf>
    <xf numFmtId="0" fontId="22" fillId="4" borderId="7" xfId="0" applyFont="1" applyFill="1" applyBorder="1" applyAlignment="1" applyProtection="1">
      <alignment horizontal="center" vertical="center"/>
    </xf>
    <xf numFmtId="0" fontId="22" fillId="4" borderId="8" xfId="0" applyFont="1" applyFill="1" applyBorder="1" applyAlignment="1" applyProtection="1">
      <alignment horizontal="left" vertical="center"/>
    </xf>
    <xf numFmtId="0" fontId="22" fillId="4" borderId="8" xfId="0" applyFont="1" applyFill="1" applyBorder="1" applyAlignment="1" applyProtection="1">
      <alignment horizontal="center" vertical="center"/>
    </xf>
    <xf numFmtId="0" fontId="22" fillId="4" borderId="8" xfId="0" applyFont="1" applyFill="1" applyBorder="1" applyAlignment="1" applyProtection="1">
      <alignment horizontal="right" vertical="center"/>
    </xf>
    <xf numFmtId="4" fontId="27" fillId="0" borderId="0" xfId="0" applyNumberFormat="1" applyFont="1" applyAlignment="1" applyProtection="1">
      <alignment horizontal="right" vertical="center"/>
    </xf>
    <xf numFmtId="4" fontId="19" fillId="0" borderId="0" xfId="0" applyNumberFormat="1" applyFont="1" applyAlignment="1" applyProtection="1">
      <alignment vertical="center"/>
    </xf>
    <xf numFmtId="0" fontId="1" fillId="0" borderId="0" xfId="0" applyFont="1" applyAlignment="1" applyProtection="1">
      <alignment vertical="center"/>
    </xf>
    <xf numFmtId="0" fontId="4" fillId="3" borderId="8" xfId="0" applyFont="1" applyFill="1" applyBorder="1" applyAlignment="1" applyProtection="1">
      <alignment horizontal="left" vertical="center"/>
    </xf>
    <xf numFmtId="0" fontId="0" fillId="3" borderId="8" xfId="0" applyFont="1" applyFill="1" applyBorder="1" applyAlignment="1" applyProtection="1">
      <alignment vertical="center"/>
    </xf>
    <xf numFmtId="4" fontId="4" fillId="3" borderId="8" xfId="0" applyNumberFormat="1" applyFont="1" applyFill="1" applyBorder="1" applyAlignment="1" applyProtection="1">
      <alignment vertical="center"/>
    </xf>
    <xf numFmtId="0" fontId="0" fillId="3" borderId="9" xfId="0" applyFont="1" applyFill="1" applyBorder="1" applyAlignment="1" applyProtection="1">
      <alignment vertical="center"/>
    </xf>
    <xf numFmtId="0" fontId="0" fillId="0" borderId="0" xfId="0"/>
    <xf numFmtId="0" fontId="20" fillId="0" borderId="12" xfId="0" applyFont="1" applyBorder="1" applyAlignment="1">
      <alignment horizontal="center" vertical="center"/>
    </xf>
    <xf numFmtId="0" fontId="20" fillId="0" borderId="13" xfId="0" applyFont="1" applyBorder="1" applyAlignment="1">
      <alignment horizontal="left" vertical="center"/>
    </xf>
    <xf numFmtId="0" fontId="21" fillId="0" borderId="15" xfId="0" applyFont="1" applyBorder="1" applyAlignment="1">
      <alignment horizontal="left" vertical="center"/>
    </xf>
    <xf numFmtId="0" fontId="21" fillId="0" borderId="0" xfId="0" applyFont="1" applyBorder="1" applyAlignment="1">
      <alignment horizontal="left" vertical="center"/>
    </xf>
    <xf numFmtId="0" fontId="21" fillId="0" borderId="15" xfId="0" applyFont="1" applyBorder="1" applyAlignment="1" applyProtection="1">
      <alignment horizontal="left" vertical="center"/>
    </xf>
    <xf numFmtId="0" fontId="21" fillId="0" borderId="0" xfId="0" applyFont="1" applyBorder="1" applyAlignment="1" applyProtection="1">
      <alignment horizontal="left" vertical="center"/>
    </xf>
    <xf numFmtId="0" fontId="2" fillId="0" borderId="0" xfId="0" applyFont="1" applyAlignment="1" applyProtection="1">
      <alignment vertical="center" wrapText="1"/>
    </xf>
    <xf numFmtId="0" fontId="2" fillId="0" borderId="0" xfId="0" applyFont="1" applyAlignment="1" applyProtection="1">
      <alignment vertical="center"/>
    </xf>
    <xf numFmtId="0" fontId="3" fillId="0" borderId="0" xfId="0" applyFont="1" applyAlignment="1" applyProtection="1">
      <alignment horizontal="left" vertical="center" wrapText="1"/>
    </xf>
    <xf numFmtId="0" fontId="3"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horizontal="left" vertical="center"/>
    </xf>
    <xf numFmtId="0" fontId="0" fillId="0" borderId="0" xfId="0" applyProtection="1"/>
    <xf numFmtId="0" fontId="3" fillId="0" borderId="0" xfId="0" applyFont="1" applyAlignment="1" applyProtection="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1" fillId="0" borderId="0" xfId="0" applyFont="1" applyAlignment="1" applyProtection="1">
      <alignment horizontal="right" vertical="center"/>
    </xf>
    <xf numFmtId="164" fontId="1" fillId="0" borderId="0" xfId="0" applyNumberFormat="1" applyFont="1" applyAlignment="1" applyProtection="1">
      <alignment horizontal="left" vertical="center"/>
    </xf>
    <xf numFmtId="0" fontId="17" fillId="0" borderId="0" xfId="0" applyFont="1" applyAlignment="1">
      <alignment horizontal="left" vertical="top" wrapText="1"/>
    </xf>
    <xf numFmtId="0" fontId="17" fillId="0" borderId="0" xfId="0" applyFont="1" applyAlignment="1">
      <alignment horizontal="left" vertical="center"/>
    </xf>
    <xf numFmtId="0" fontId="19" fillId="0" borderId="0" xfId="0" applyFont="1" applyAlignment="1">
      <alignment horizontal="left" vertical="center"/>
    </xf>
    <xf numFmtId="4" fontId="18" fillId="0" borderId="6" xfId="0" applyNumberFormat="1" applyFont="1" applyBorder="1" applyAlignment="1" applyProtection="1">
      <alignment vertical="center"/>
    </xf>
    <xf numFmtId="0" fontId="0" fillId="0" borderId="6" xfId="0" applyFont="1" applyBorder="1" applyAlignment="1" applyProtection="1">
      <alignment vertical="center"/>
    </xf>
    <xf numFmtId="0" fontId="0" fillId="0" borderId="0" xfId="0" applyFont="1" applyAlignment="1" applyProtection="1">
      <alignment vertical="center"/>
    </xf>
    <xf numFmtId="0" fontId="1" fillId="0" borderId="0" xfId="0" applyFont="1" applyAlignment="1" applyProtection="1">
      <alignment horizontal="left" vertical="center" wrapText="1"/>
    </xf>
    <xf numFmtId="0" fontId="1" fillId="0" borderId="0" xfId="0" applyFont="1" applyAlignment="1" applyProtection="1">
      <alignment horizontal="lef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Font="1" applyAlignment="1">
      <alignment vertical="center"/>
    </xf>
    <xf numFmtId="0" fontId="3" fillId="0" borderId="0" xfId="0" applyFont="1" applyAlignment="1">
      <alignment horizontal="left" vertical="center" wrapText="1"/>
    </xf>
    <xf numFmtId="0" fontId="2" fillId="2" borderId="0" xfId="0" applyFont="1" applyFill="1" applyAlignment="1" applyProtection="1">
      <alignment horizontal="left" vertical="center"/>
      <protection locked="0"/>
    </xf>
    <xf numFmtId="0" fontId="2" fillId="0" borderId="0" xfId="0" applyFont="1" applyAlignment="1">
      <alignment horizontal="left" vertical="center"/>
    </xf>
    <xf numFmtId="0" fontId="2" fillId="0" borderId="0" xfId="0" applyFont="1" applyAlignment="1">
      <alignment horizontal="left" vertical="center" wrapText="1"/>
    </xf>
    <xf numFmtId="0" fontId="40" fillId="0" borderId="1" xfId="0" applyFont="1" applyBorder="1" applyAlignment="1">
      <alignment horizontal="center" vertical="center" wrapText="1"/>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xf numFmtId="0" fontId="40" fillId="0" borderId="1" xfId="0" applyFont="1" applyBorder="1" applyAlignment="1">
      <alignment horizontal="center" vertical="center"/>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www.pro-rozpocty.cz/software-a-data/kros-4-ocenovani-a-rizeni-stavebni-vyroby/"/>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78"/>
  <sheetViews>
    <sheetView showGridLines="0" tabSelected="1" workbookViewId="0"/>
  </sheetViews>
  <sheetFormatPr defaultRowHeight="11.2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c r="A1" s="17" t="s">
        <v>0</v>
      </c>
      <c r="AZ1" s="17" t="s">
        <v>1</v>
      </c>
      <c r="BA1" s="17" t="s">
        <v>2</v>
      </c>
      <c r="BB1" s="17" t="s">
        <v>3</v>
      </c>
      <c r="BT1" s="17" t="s">
        <v>4</v>
      </c>
      <c r="BU1" s="17" t="s">
        <v>4</v>
      </c>
      <c r="BV1" s="17" t="s">
        <v>5</v>
      </c>
    </row>
    <row r="2" spans="1:74" ht="36.950000000000003" customHeight="1">
      <c r="AR2" s="368"/>
      <c r="AS2" s="368"/>
      <c r="AT2" s="368"/>
      <c r="AU2" s="368"/>
      <c r="AV2" s="368"/>
      <c r="AW2" s="368"/>
      <c r="AX2" s="368"/>
      <c r="AY2" s="368"/>
      <c r="AZ2" s="368"/>
      <c r="BA2" s="368"/>
      <c r="BB2" s="368"/>
      <c r="BC2" s="368"/>
      <c r="BD2" s="368"/>
      <c r="BE2" s="368"/>
      <c r="BS2" s="18" t="s">
        <v>6</v>
      </c>
      <c r="BT2" s="18" t="s">
        <v>7</v>
      </c>
    </row>
    <row r="3" spans="1:74" ht="6.95"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pans="1:74" ht="24.95"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pans="1:74" ht="12" customHeight="1">
      <c r="B5" s="22"/>
      <c r="C5" s="23"/>
      <c r="D5" s="27" t="s">
        <v>13</v>
      </c>
      <c r="E5" s="23"/>
      <c r="F5" s="23"/>
      <c r="G5" s="23"/>
      <c r="H5" s="23"/>
      <c r="I5" s="23"/>
      <c r="J5" s="23"/>
      <c r="K5" s="380" t="s">
        <v>14</v>
      </c>
      <c r="L5" s="381"/>
      <c r="M5" s="381"/>
      <c r="N5" s="381"/>
      <c r="O5" s="381"/>
      <c r="P5" s="381"/>
      <c r="Q5" s="381"/>
      <c r="R5" s="381"/>
      <c r="S5" s="381"/>
      <c r="T5" s="381"/>
      <c r="U5" s="381"/>
      <c r="V5" s="381"/>
      <c r="W5" s="381"/>
      <c r="X5" s="381"/>
      <c r="Y5" s="381"/>
      <c r="Z5" s="381"/>
      <c r="AA5" s="381"/>
      <c r="AB5" s="381"/>
      <c r="AC5" s="381"/>
      <c r="AD5" s="381"/>
      <c r="AE5" s="381"/>
      <c r="AF5" s="381"/>
      <c r="AG5" s="381"/>
      <c r="AH5" s="381"/>
      <c r="AI5" s="381"/>
      <c r="AJ5" s="381"/>
      <c r="AK5" s="381"/>
      <c r="AL5" s="381"/>
      <c r="AM5" s="381"/>
      <c r="AN5" s="381"/>
      <c r="AO5" s="381"/>
      <c r="AP5" s="23"/>
      <c r="AQ5" s="23"/>
      <c r="AR5" s="21"/>
      <c r="BE5" s="388" t="s">
        <v>15</v>
      </c>
      <c r="BS5" s="18" t="s">
        <v>6</v>
      </c>
    </row>
    <row r="6" spans="1:74" ht="36.950000000000003" customHeight="1">
      <c r="B6" s="22"/>
      <c r="C6" s="23"/>
      <c r="D6" s="29" t="s">
        <v>16</v>
      </c>
      <c r="E6" s="23"/>
      <c r="F6" s="23"/>
      <c r="G6" s="23"/>
      <c r="H6" s="23"/>
      <c r="I6" s="23"/>
      <c r="J6" s="23"/>
      <c r="K6" s="382" t="s">
        <v>17</v>
      </c>
      <c r="L6" s="381"/>
      <c r="M6" s="381"/>
      <c r="N6" s="381"/>
      <c r="O6" s="381"/>
      <c r="P6" s="381"/>
      <c r="Q6" s="381"/>
      <c r="R6" s="381"/>
      <c r="S6" s="381"/>
      <c r="T6" s="381"/>
      <c r="U6" s="381"/>
      <c r="V6" s="381"/>
      <c r="W6" s="381"/>
      <c r="X6" s="381"/>
      <c r="Y6" s="381"/>
      <c r="Z6" s="381"/>
      <c r="AA6" s="381"/>
      <c r="AB6" s="381"/>
      <c r="AC6" s="381"/>
      <c r="AD6" s="381"/>
      <c r="AE6" s="381"/>
      <c r="AF6" s="381"/>
      <c r="AG6" s="381"/>
      <c r="AH6" s="381"/>
      <c r="AI6" s="381"/>
      <c r="AJ6" s="381"/>
      <c r="AK6" s="381"/>
      <c r="AL6" s="381"/>
      <c r="AM6" s="381"/>
      <c r="AN6" s="381"/>
      <c r="AO6" s="381"/>
      <c r="AP6" s="23"/>
      <c r="AQ6" s="23"/>
      <c r="AR6" s="21"/>
      <c r="BE6" s="389"/>
      <c r="BS6" s="18" t="s">
        <v>6</v>
      </c>
    </row>
    <row r="7" spans="1:74" ht="12" customHeight="1">
      <c r="B7" s="22"/>
      <c r="C7" s="23"/>
      <c r="D7" s="30" t="s">
        <v>18</v>
      </c>
      <c r="E7" s="23"/>
      <c r="F7" s="23"/>
      <c r="G7" s="23"/>
      <c r="H7" s="23"/>
      <c r="I7" s="23"/>
      <c r="J7" s="23"/>
      <c r="K7" s="28" t="s">
        <v>19</v>
      </c>
      <c r="L7" s="23"/>
      <c r="M7" s="23"/>
      <c r="N7" s="23"/>
      <c r="O7" s="23"/>
      <c r="P7" s="23"/>
      <c r="Q7" s="23"/>
      <c r="R7" s="23"/>
      <c r="S7" s="23"/>
      <c r="T7" s="23"/>
      <c r="U7" s="23"/>
      <c r="V7" s="23"/>
      <c r="W7" s="23"/>
      <c r="X7" s="23"/>
      <c r="Y7" s="23"/>
      <c r="Z7" s="23"/>
      <c r="AA7" s="23"/>
      <c r="AB7" s="23"/>
      <c r="AC7" s="23"/>
      <c r="AD7" s="23"/>
      <c r="AE7" s="23"/>
      <c r="AF7" s="23"/>
      <c r="AG7" s="23"/>
      <c r="AH7" s="23"/>
      <c r="AI7" s="23"/>
      <c r="AJ7" s="23"/>
      <c r="AK7" s="30" t="s">
        <v>20</v>
      </c>
      <c r="AL7" s="23"/>
      <c r="AM7" s="23"/>
      <c r="AN7" s="28" t="s">
        <v>21</v>
      </c>
      <c r="AO7" s="23"/>
      <c r="AP7" s="23"/>
      <c r="AQ7" s="23"/>
      <c r="AR7" s="21"/>
      <c r="BE7" s="389"/>
      <c r="BS7" s="18" t="s">
        <v>6</v>
      </c>
    </row>
    <row r="8" spans="1:74" ht="12" customHeight="1">
      <c r="B8" s="22"/>
      <c r="C8" s="23"/>
      <c r="D8" s="30" t="s">
        <v>22</v>
      </c>
      <c r="E8" s="23"/>
      <c r="F8" s="23"/>
      <c r="G8" s="23"/>
      <c r="H8" s="23"/>
      <c r="I8" s="23"/>
      <c r="J8" s="23"/>
      <c r="K8" s="28" t="s">
        <v>23</v>
      </c>
      <c r="L8" s="23"/>
      <c r="M8" s="23"/>
      <c r="N8" s="23"/>
      <c r="O8" s="23"/>
      <c r="P8" s="23"/>
      <c r="Q8" s="23"/>
      <c r="R8" s="23"/>
      <c r="S8" s="23"/>
      <c r="T8" s="23"/>
      <c r="U8" s="23"/>
      <c r="V8" s="23"/>
      <c r="W8" s="23"/>
      <c r="X8" s="23"/>
      <c r="Y8" s="23"/>
      <c r="Z8" s="23"/>
      <c r="AA8" s="23"/>
      <c r="AB8" s="23"/>
      <c r="AC8" s="23"/>
      <c r="AD8" s="23"/>
      <c r="AE8" s="23"/>
      <c r="AF8" s="23"/>
      <c r="AG8" s="23"/>
      <c r="AH8" s="23"/>
      <c r="AI8" s="23"/>
      <c r="AJ8" s="23"/>
      <c r="AK8" s="30" t="s">
        <v>24</v>
      </c>
      <c r="AL8" s="23"/>
      <c r="AM8" s="23"/>
      <c r="AN8" s="31" t="s">
        <v>25</v>
      </c>
      <c r="AO8" s="23"/>
      <c r="AP8" s="23"/>
      <c r="AQ8" s="23"/>
      <c r="AR8" s="21"/>
      <c r="BE8" s="389"/>
      <c r="BS8" s="18" t="s">
        <v>6</v>
      </c>
    </row>
    <row r="9" spans="1:74" ht="14.45"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89"/>
      <c r="BS9" s="18" t="s">
        <v>6</v>
      </c>
    </row>
    <row r="10" spans="1:74" ht="12" customHeight="1">
      <c r="B10" s="22"/>
      <c r="C10" s="23"/>
      <c r="D10" s="30" t="s">
        <v>26</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0" t="s">
        <v>27</v>
      </c>
      <c r="AL10" s="23"/>
      <c r="AM10" s="23"/>
      <c r="AN10" s="28" t="s">
        <v>28</v>
      </c>
      <c r="AO10" s="23"/>
      <c r="AP10" s="23"/>
      <c r="AQ10" s="23"/>
      <c r="AR10" s="21"/>
      <c r="BE10" s="389"/>
      <c r="BS10" s="18" t="s">
        <v>6</v>
      </c>
    </row>
    <row r="11" spans="1:74" ht="18.399999999999999" customHeight="1">
      <c r="B11" s="22"/>
      <c r="C11" s="23"/>
      <c r="D11" s="23"/>
      <c r="E11" s="28" t="s">
        <v>29</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0" t="s">
        <v>30</v>
      </c>
      <c r="AL11" s="23"/>
      <c r="AM11" s="23"/>
      <c r="AN11" s="28" t="s">
        <v>28</v>
      </c>
      <c r="AO11" s="23"/>
      <c r="AP11" s="23"/>
      <c r="AQ11" s="23"/>
      <c r="AR11" s="21"/>
      <c r="BE11" s="389"/>
      <c r="BS11" s="18" t="s">
        <v>6</v>
      </c>
    </row>
    <row r="12" spans="1:74" ht="6.95"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89"/>
      <c r="BS12" s="18" t="s">
        <v>6</v>
      </c>
    </row>
    <row r="13" spans="1:74" ht="12" customHeight="1">
      <c r="B13" s="22"/>
      <c r="C13" s="23"/>
      <c r="D13" s="30" t="s">
        <v>31</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0" t="s">
        <v>27</v>
      </c>
      <c r="AL13" s="23"/>
      <c r="AM13" s="23"/>
      <c r="AN13" s="32" t="s">
        <v>32</v>
      </c>
      <c r="AO13" s="23"/>
      <c r="AP13" s="23"/>
      <c r="AQ13" s="23"/>
      <c r="AR13" s="21"/>
      <c r="BE13" s="389"/>
      <c r="BS13" s="18" t="s">
        <v>6</v>
      </c>
    </row>
    <row r="14" spans="1:74" ht="12.75">
      <c r="B14" s="22"/>
      <c r="C14" s="23"/>
      <c r="D14" s="23"/>
      <c r="E14" s="383" t="s">
        <v>32</v>
      </c>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0" t="s">
        <v>30</v>
      </c>
      <c r="AL14" s="23"/>
      <c r="AM14" s="23"/>
      <c r="AN14" s="32" t="s">
        <v>32</v>
      </c>
      <c r="AO14" s="23"/>
      <c r="AP14" s="23"/>
      <c r="AQ14" s="23"/>
      <c r="AR14" s="21"/>
      <c r="BE14" s="389"/>
      <c r="BS14" s="18" t="s">
        <v>6</v>
      </c>
    </row>
    <row r="15" spans="1:74" ht="6.95"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89"/>
      <c r="BS15" s="18" t="s">
        <v>4</v>
      </c>
    </row>
    <row r="16" spans="1:74" ht="12" customHeight="1">
      <c r="B16" s="22"/>
      <c r="C16" s="23"/>
      <c r="D16" s="30" t="s">
        <v>33</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0" t="s">
        <v>27</v>
      </c>
      <c r="AL16" s="23"/>
      <c r="AM16" s="23"/>
      <c r="AN16" s="28" t="s">
        <v>34</v>
      </c>
      <c r="AO16" s="23"/>
      <c r="AP16" s="23"/>
      <c r="AQ16" s="23"/>
      <c r="AR16" s="21"/>
      <c r="BE16" s="389"/>
      <c r="BS16" s="18" t="s">
        <v>4</v>
      </c>
    </row>
    <row r="17" spans="2:71" ht="18.399999999999999" customHeight="1">
      <c r="B17" s="22"/>
      <c r="C17" s="23"/>
      <c r="D17" s="23"/>
      <c r="E17" s="28" t="s">
        <v>35</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0" t="s">
        <v>30</v>
      </c>
      <c r="AL17" s="23"/>
      <c r="AM17" s="23"/>
      <c r="AN17" s="28" t="s">
        <v>28</v>
      </c>
      <c r="AO17" s="23"/>
      <c r="AP17" s="23"/>
      <c r="AQ17" s="23"/>
      <c r="AR17" s="21"/>
      <c r="BE17" s="389"/>
      <c r="BS17" s="18" t="s">
        <v>36</v>
      </c>
    </row>
    <row r="18" spans="2:71" ht="6.95"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89"/>
      <c r="BS18" s="18" t="s">
        <v>6</v>
      </c>
    </row>
    <row r="19" spans="2:71" ht="12" customHeight="1">
      <c r="B19" s="22"/>
      <c r="C19" s="23"/>
      <c r="D19" s="30" t="s">
        <v>37</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0" t="s">
        <v>27</v>
      </c>
      <c r="AL19" s="23"/>
      <c r="AM19" s="23"/>
      <c r="AN19" s="28" t="s">
        <v>28</v>
      </c>
      <c r="AO19" s="23"/>
      <c r="AP19" s="23"/>
      <c r="AQ19" s="23"/>
      <c r="AR19" s="21"/>
      <c r="BE19" s="389"/>
      <c r="BS19" s="18" t="s">
        <v>6</v>
      </c>
    </row>
    <row r="20" spans="2:71" ht="18.399999999999999" customHeight="1">
      <c r="B20" s="22"/>
      <c r="C20" s="23"/>
      <c r="D20" s="23"/>
      <c r="E20" s="28" t="s">
        <v>38</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0" t="s">
        <v>30</v>
      </c>
      <c r="AL20" s="23"/>
      <c r="AM20" s="23"/>
      <c r="AN20" s="28" t="s">
        <v>28</v>
      </c>
      <c r="AO20" s="23"/>
      <c r="AP20" s="23"/>
      <c r="AQ20" s="23"/>
      <c r="AR20" s="21"/>
      <c r="BE20" s="389"/>
      <c r="BS20" s="18" t="s">
        <v>4</v>
      </c>
    </row>
    <row r="21" spans="2:71" ht="6.95"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89"/>
    </row>
    <row r="22" spans="2:71" ht="12" customHeight="1">
      <c r="B22" s="22"/>
      <c r="C22" s="23"/>
      <c r="D22" s="30" t="s">
        <v>39</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89"/>
    </row>
    <row r="23" spans="2:71" ht="51" customHeight="1">
      <c r="B23" s="22"/>
      <c r="C23" s="23"/>
      <c r="D23" s="23"/>
      <c r="E23" s="385" t="s">
        <v>40</v>
      </c>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23"/>
      <c r="AP23" s="23"/>
      <c r="AQ23" s="23"/>
      <c r="AR23" s="21"/>
      <c r="BE23" s="389"/>
    </row>
    <row r="24" spans="2:71" ht="6.95"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89"/>
    </row>
    <row r="25" spans="2:71" ht="6.95" customHeight="1">
      <c r="B25" s="22"/>
      <c r="C25" s="23"/>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23"/>
      <c r="AQ25" s="23"/>
      <c r="AR25" s="21"/>
      <c r="BE25" s="389"/>
    </row>
    <row r="26" spans="2:71" s="1" customFormat="1" ht="25.9" customHeight="1">
      <c r="B26" s="35"/>
      <c r="C26" s="36"/>
      <c r="D26" s="37" t="s">
        <v>41</v>
      </c>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91">
        <f>ROUND(AG54,2)</f>
        <v>0</v>
      </c>
      <c r="AL26" s="392"/>
      <c r="AM26" s="392"/>
      <c r="AN26" s="392"/>
      <c r="AO26" s="392"/>
      <c r="AP26" s="36"/>
      <c r="AQ26" s="36"/>
      <c r="AR26" s="39"/>
      <c r="BE26" s="389"/>
    </row>
    <row r="27" spans="2:71" s="1" customFormat="1" ht="6.95" customHeight="1">
      <c r="B27" s="35"/>
      <c r="C27" s="36"/>
      <c r="D27" s="36"/>
      <c r="E27" s="36"/>
      <c r="F27" s="36"/>
      <c r="G27" s="36"/>
      <c r="H27" s="36"/>
      <c r="I27" s="36"/>
      <c r="J27" s="36"/>
      <c r="K27" s="36"/>
      <c r="L27" s="36"/>
      <c r="M27" s="36"/>
      <c r="N27" s="36"/>
      <c r="O27" s="36"/>
      <c r="P27" s="36"/>
      <c r="Q27" s="36"/>
      <c r="R27" s="36"/>
      <c r="S27" s="36"/>
      <c r="T27" s="36"/>
      <c r="U27" s="36"/>
      <c r="V27" s="36"/>
      <c r="W27" s="36"/>
      <c r="X27" s="36"/>
      <c r="Y27" s="36"/>
      <c r="Z27" s="36"/>
      <c r="AA27" s="36"/>
      <c r="AB27" s="36"/>
      <c r="AC27" s="36"/>
      <c r="AD27" s="36"/>
      <c r="AE27" s="36"/>
      <c r="AF27" s="36"/>
      <c r="AG27" s="36"/>
      <c r="AH27" s="36"/>
      <c r="AI27" s="36"/>
      <c r="AJ27" s="36"/>
      <c r="AK27" s="36"/>
      <c r="AL27" s="36"/>
      <c r="AM27" s="36"/>
      <c r="AN27" s="36"/>
      <c r="AO27" s="36"/>
      <c r="AP27" s="36"/>
      <c r="AQ27" s="36"/>
      <c r="AR27" s="39"/>
      <c r="BE27" s="389"/>
    </row>
    <row r="28" spans="2:71" s="1" customFormat="1" ht="12.75">
      <c r="B28" s="35"/>
      <c r="C28" s="36"/>
      <c r="D28" s="36"/>
      <c r="E28" s="36"/>
      <c r="F28" s="36"/>
      <c r="G28" s="36"/>
      <c r="H28" s="36"/>
      <c r="I28" s="36"/>
      <c r="J28" s="36"/>
      <c r="K28" s="36"/>
      <c r="L28" s="386" t="s">
        <v>42</v>
      </c>
      <c r="M28" s="386"/>
      <c r="N28" s="386"/>
      <c r="O28" s="386"/>
      <c r="P28" s="386"/>
      <c r="Q28" s="36"/>
      <c r="R28" s="36"/>
      <c r="S28" s="36"/>
      <c r="T28" s="36"/>
      <c r="U28" s="36"/>
      <c r="V28" s="36"/>
      <c r="W28" s="386" t="s">
        <v>43</v>
      </c>
      <c r="X28" s="386"/>
      <c r="Y28" s="386"/>
      <c r="Z28" s="386"/>
      <c r="AA28" s="386"/>
      <c r="AB28" s="386"/>
      <c r="AC28" s="386"/>
      <c r="AD28" s="386"/>
      <c r="AE28" s="386"/>
      <c r="AF28" s="36"/>
      <c r="AG28" s="36"/>
      <c r="AH28" s="36"/>
      <c r="AI28" s="36"/>
      <c r="AJ28" s="36"/>
      <c r="AK28" s="386" t="s">
        <v>44</v>
      </c>
      <c r="AL28" s="386"/>
      <c r="AM28" s="386"/>
      <c r="AN28" s="386"/>
      <c r="AO28" s="386"/>
      <c r="AP28" s="36"/>
      <c r="AQ28" s="36"/>
      <c r="AR28" s="39"/>
      <c r="BE28" s="389"/>
    </row>
    <row r="29" spans="2:71" s="2" customFormat="1" ht="14.45" customHeight="1">
      <c r="B29" s="40"/>
      <c r="C29" s="41"/>
      <c r="D29" s="30" t="s">
        <v>45</v>
      </c>
      <c r="E29" s="41"/>
      <c r="F29" s="30" t="s">
        <v>46</v>
      </c>
      <c r="G29" s="41"/>
      <c r="H29" s="41"/>
      <c r="I29" s="41"/>
      <c r="J29" s="41"/>
      <c r="K29" s="41"/>
      <c r="L29" s="387">
        <v>0.21</v>
      </c>
      <c r="M29" s="363"/>
      <c r="N29" s="363"/>
      <c r="O29" s="363"/>
      <c r="P29" s="363"/>
      <c r="Q29" s="41"/>
      <c r="R29" s="41"/>
      <c r="S29" s="41"/>
      <c r="T29" s="41"/>
      <c r="U29" s="41"/>
      <c r="V29" s="41"/>
      <c r="W29" s="362">
        <f>ROUND(AZ54, 2)</f>
        <v>0</v>
      </c>
      <c r="X29" s="363"/>
      <c r="Y29" s="363"/>
      <c r="Z29" s="363"/>
      <c r="AA29" s="363"/>
      <c r="AB29" s="363"/>
      <c r="AC29" s="363"/>
      <c r="AD29" s="363"/>
      <c r="AE29" s="363"/>
      <c r="AF29" s="41"/>
      <c r="AG29" s="41"/>
      <c r="AH29" s="41"/>
      <c r="AI29" s="41"/>
      <c r="AJ29" s="41"/>
      <c r="AK29" s="362">
        <f>ROUND(AV54, 2)</f>
        <v>0</v>
      </c>
      <c r="AL29" s="363"/>
      <c r="AM29" s="363"/>
      <c r="AN29" s="363"/>
      <c r="AO29" s="363"/>
      <c r="AP29" s="41"/>
      <c r="AQ29" s="41"/>
      <c r="AR29" s="42"/>
      <c r="BE29" s="390"/>
    </row>
    <row r="30" spans="2:71" s="2" customFormat="1" ht="14.45" customHeight="1">
      <c r="B30" s="40"/>
      <c r="C30" s="41"/>
      <c r="D30" s="41"/>
      <c r="E30" s="41"/>
      <c r="F30" s="30" t="s">
        <v>47</v>
      </c>
      <c r="G30" s="41"/>
      <c r="H30" s="41"/>
      <c r="I30" s="41"/>
      <c r="J30" s="41"/>
      <c r="K30" s="41"/>
      <c r="L30" s="387">
        <v>0.15</v>
      </c>
      <c r="M30" s="363"/>
      <c r="N30" s="363"/>
      <c r="O30" s="363"/>
      <c r="P30" s="363"/>
      <c r="Q30" s="41"/>
      <c r="R30" s="41"/>
      <c r="S30" s="41"/>
      <c r="T30" s="41"/>
      <c r="U30" s="41"/>
      <c r="V30" s="41"/>
      <c r="W30" s="362">
        <f>ROUND(BA54, 2)</f>
        <v>0</v>
      </c>
      <c r="X30" s="363"/>
      <c r="Y30" s="363"/>
      <c r="Z30" s="363"/>
      <c r="AA30" s="363"/>
      <c r="AB30" s="363"/>
      <c r="AC30" s="363"/>
      <c r="AD30" s="363"/>
      <c r="AE30" s="363"/>
      <c r="AF30" s="41"/>
      <c r="AG30" s="41"/>
      <c r="AH30" s="41"/>
      <c r="AI30" s="41"/>
      <c r="AJ30" s="41"/>
      <c r="AK30" s="362">
        <f>ROUND(AW54, 2)</f>
        <v>0</v>
      </c>
      <c r="AL30" s="363"/>
      <c r="AM30" s="363"/>
      <c r="AN30" s="363"/>
      <c r="AO30" s="363"/>
      <c r="AP30" s="41"/>
      <c r="AQ30" s="41"/>
      <c r="AR30" s="42"/>
      <c r="BE30" s="390"/>
    </row>
    <row r="31" spans="2:71" s="2" customFormat="1" ht="14.45" hidden="1" customHeight="1">
      <c r="B31" s="40"/>
      <c r="C31" s="41"/>
      <c r="D31" s="41"/>
      <c r="E31" s="41"/>
      <c r="F31" s="30" t="s">
        <v>48</v>
      </c>
      <c r="G31" s="41"/>
      <c r="H31" s="41"/>
      <c r="I31" s="41"/>
      <c r="J31" s="41"/>
      <c r="K31" s="41"/>
      <c r="L31" s="387">
        <v>0.21</v>
      </c>
      <c r="M31" s="363"/>
      <c r="N31" s="363"/>
      <c r="O31" s="363"/>
      <c r="P31" s="363"/>
      <c r="Q31" s="41"/>
      <c r="R31" s="41"/>
      <c r="S31" s="41"/>
      <c r="T31" s="41"/>
      <c r="U31" s="41"/>
      <c r="V31" s="41"/>
      <c r="W31" s="362">
        <f>ROUND(BB54, 2)</f>
        <v>0</v>
      </c>
      <c r="X31" s="363"/>
      <c r="Y31" s="363"/>
      <c r="Z31" s="363"/>
      <c r="AA31" s="363"/>
      <c r="AB31" s="363"/>
      <c r="AC31" s="363"/>
      <c r="AD31" s="363"/>
      <c r="AE31" s="363"/>
      <c r="AF31" s="41"/>
      <c r="AG31" s="41"/>
      <c r="AH31" s="41"/>
      <c r="AI31" s="41"/>
      <c r="AJ31" s="41"/>
      <c r="AK31" s="362">
        <v>0</v>
      </c>
      <c r="AL31" s="363"/>
      <c r="AM31" s="363"/>
      <c r="AN31" s="363"/>
      <c r="AO31" s="363"/>
      <c r="AP31" s="41"/>
      <c r="AQ31" s="41"/>
      <c r="AR31" s="42"/>
      <c r="BE31" s="390"/>
    </row>
    <row r="32" spans="2:71" s="2" customFormat="1" ht="14.45" hidden="1" customHeight="1">
      <c r="B32" s="40"/>
      <c r="C32" s="41"/>
      <c r="D32" s="41"/>
      <c r="E32" s="41"/>
      <c r="F32" s="30" t="s">
        <v>49</v>
      </c>
      <c r="G32" s="41"/>
      <c r="H32" s="41"/>
      <c r="I32" s="41"/>
      <c r="J32" s="41"/>
      <c r="K32" s="41"/>
      <c r="L32" s="387">
        <v>0.15</v>
      </c>
      <c r="M32" s="363"/>
      <c r="N32" s="363"/>
      <c r="O32" s="363"/>
      <c r="P32" s="363"/>
      <c r="Q32" s="41"/>
      <c r="R32" s="41"/>
      <c r="S32" s="41"/>
      <c r="T32" s="41"/>
      <c r="U32" s="41"/>
      <c r="V32" s="41"/>
      <c r="W32" s="362">
        <f>ROUND(BC54, 2)</f>
        <v>0</v>
      </c>
      <c r="X32" s="363"/>
      <c r="Y32" s="363"/>
      <c r="Z32" s="363"/>
      <c r="AA32" s="363"/>
      <c r="AB32" s="363"/>
      <c r="AC32" s="363"/>
      <c r="AD32" s="363"/>
      <c r="AE32" s="363"/>
      <c r="AF32" s="41"/>
      <c r="AG32" s="41"/>
      <c r="AH32" s="41"/>
      <c r="AI32" s="41"/>
      <c r="AJ32" s="41"/>
      <c r="AK32" s="362">
        <v>0</v>
      </c>
      <c r="AL32" s="363"/>
      <c r="AM32" s="363"/>
      <c r="AN32" s="363"/>
      <c r="AO32" s="363"/>
      <c r="AP32" s="41"/>
      <c r="AQ32" s="41"/>
      <c r="AR32" s="42"/>
      <c r="BE32" s="390"/>
    </row>
    <row r="33" spans="2:44" s="2" customFormat="1" ht="14.45" hidden="1" customHeight="1">
      <c r="B33" s="40"/>
      <c r="C33" s="41"/>
      <c r="D33" s="41"/>
      <c r="E33" s="41"/>
      <c r="F33" s="30" t="s">
        <v>50</v>
      </c>
      <c r="G33" s="41"/>
      <c r="H33" s="41"/>
      <c r="I33" s="41"/>
      <c r="J33" s="41"/>
      <c r="K33" s="41"/>
      <c r="L33" s="387">
        <v>0</v>
      </c>
      <c r="M33" s="363"/>
      <c r="N33" s="363"/>
      <c r="O33" s="363"/>
      <c r="P33" s="363"/>
      <c r="Q33" s="41"/>
      <c r="R33" s="41"/>
      <c r="S33" s="41"/>
      <c r="T33" s="41"/>
      <c r="U33" s="41"/>
      <c r="V33" s="41"/>
      <c r="W33" s="362">
        <f>ROUND(BD54, 2)</f>
        <v>0</v>
      </c>
      <c r="X33" s="363"/>
      <c r="Y33" s="363"/>
      <c r="Z33" s="363"/>
      <c r="AA33" s="363"/>
      <c r="AB33" s="363"/>
      <c r="AC33" s="363"/>
      <c r="AD33" s="363"/>
      <c r="AE33" s="363"/>
      <c r="AF33" s="41"/>
      <c r="AG33" s="41"/>
      <c r="AH33" s="41"/>
      <c r="AI33" s="41"/>
      <c r="AJ33" s="41"/>
      <c r="AK33" s="362">
        <v>0</v>
      </c>
      <c r="AL33" s="363"/>
      <c r="AM33" s="363"/>
      <c r="AN33" s="363"/>
      <c r="AO33" s="363"/>
      <c r="AP33" s="41"/>
      <c r="AQ33" s="41"/>
      <c r="AR33" s="42"/>
    </row>
    <row r="34" spans="2:44" s="1" customFormat="1" ht="6.95" customHeight="1">
      <c r="B34" s="35"/>
      <c r="C34" s="36"/>
      <c r="D34" s="36"/>
      <c r="E34" s="36"/>
      <c r="F34" s="36"/>
      <c r="G34" s="36"/>
      <c r="H34" s="36"/>
      <c r="I34" s="36"/>
      <c r="J34" s="36"/>
      <c r="K34" s="36"/>
      <c r="L34" s="36"/>
      <c r="M34" s="36"/>
      <c r="N34" s="36"/>
      <c r="O34" s="36"/>
      <c r="P34" s="36"/>
      <c r="Q34" s="36"/>
      <c r="R34" s="36"/>
      <c r="S34" s="36"/>
      <c r="T34" s="36"/>
      <c r="U34" s="36"/>
      <c r="V34" s="36"/>
      <c r="W34" s="36"/>
      <c r="X34" s="36"/>
      <c r="Y34" s="36"/>
      <c r="Z34" s="36"/>
      <c r="AA34" s="36"/>
      <c r="AB34" s="36"/>
      <c r="AC34" s="36"/>
      <c r="AD34" s="36"/>
      <c r="AE34" s="36"/>
      <c r="AF34" s="36"/>
      <c r="AG34" s="36"/>
      <c r="AH34" s="36"/>
      <c r="AI34" s="36"/>
      <c r="AJ34" s="36"/>
      <c r="AK34" s="36"/>
      <c r="AL34" s="36"/>
      <c r="AM34" s="36"/>
      <c r="AN34" s="36"/>
      <c r="AO34" s="36"/>
      <c r="AP34" s="36"/>
      <c r="AQ34" s="36"/>
      <c r="AR34" s="39"/>
    </row>
    <row r="35" spans="2:44" s="1" customFormat="1" ht="25.9" customHeight="1">
      <c r="B35" s="35"/>
      <c r="C35" s="43"/>
      <c r="D35" s="44" t="s">
        <v>51</v>
      </c>
      <c r="E35" s="45"/>
      <c r="F35" s="45"/>
      <c r="G35" s="45"/>
      <c r="H35" s="45"/>
      <c r="I35" s="45"/>
      <c r="J35" s="45"/>
      <c r="K35" s="45"/>
      <c r="L35" s="45"/>
      <c r="M35" s="45"/>
      <c r="N35" s="45"/>
      <c r="O35" s="45"/>
      <c r="P35" s="45"/>
      <c r="Q35" s="45"/>
      <c r="R35" s="45"/>
      <c r="S35" s="45"/>
      <c r="T35" s="46" t="s">
        <v>52</v>
      </c>
      <c r="U35" s="45"/>
      <c r="V35" s="45"/>
      <c r="W35" s="45"/>
      <c r="X35" s="364" t="s">
        <v>53</v>
      </c>
      <c r="Y35" s="365"/>
      <c r="Z35" s="365"/>
      <c r="AA35" s="365"/>
      <c r="AB35" s="365"/>
      <c r="AC35" s="45"/>
      <c r="AD35" s="45"/>
      <c r="AE35" s="45"/>
      <c r="AF35" s="45"/>
      <c r="AG35" s="45"/>
      <c r="AH35" s="45"/>
      <c r="AI35" s="45"/>
      <c r="AJ35" s="45"/>
      <c r="AK35" s="366">
        <f>SUM(AK26:AK33)</f>
        <v>0</v>
      </c>
      <c r="AL35" s="365"/>
      <c r="AM35" s="365"/>
      <c r="AN35" s="365"/>
      <c r="AO35" s="367"/>
      <c r="AP35" s="43"/>
      <c r="AQ35" s="43"/>
      <c r="AR35" s="39"/>
    </row>
    <row r="36" spans="2:44" s="1" customFormat="1" ht="6.95" customHeight="1">
      <c r="B36" s="35"/>
      <c r="C36" s="36"/>
      <c r="D36" s="36"/>
      <c r="E36" s="36"/>
      <c r="F36" s="36"/>
      <c r="G36" s="36"/>
      <c r="H36" s="36"/>
      <c r="I36" s="36"/>
      <c r="J36" s="36"/>
      <c r="K36" s="36"/>
      <c r="L36" s="36"/>
      <c r="M36" s="36"/>
      <c r="N36" s="36"/>
      <c r="O36" s="36"/>
      <c r="P36" s="36"/>
      <c r="Q36" s="36"/>
      <c r="R36" s="36"/>
      <c r="S36" s="36"/>
      <c r="T36" s="36"/>
      <c r="U36" s="36"/>
      <c r="V36" s="36"/>
      <c r="W36" s="36"/>
      <c r="X36" s="36"/>
      <c r="Y36" s="36"/>
      <c r="Z36" s="36"/>
      <c r="AA36" s="36"/>
      <c r="AB36" s="36"/>
      <c r="AC36" s="36"/>
      <c r="AD36" s="36"/>
      <c r="AE36" s="36"/>
      <c r="AF36" s="36"/>
      <c r="AG36" s="36"/>
      <c r="AH36" s="36"/>
      <c r="AI36" s="36"/>
      <c r="AJ36" s="36"/>
      <c r="AK36" s="36"/>
      <c r="AL36" s="36"/>
      <c r="AM36" s="36"/>
      <c r="AN36" s="36"/>
      <c r="AO36" s="36"/>
      <c r="AP36" s="36"/>
      <c r="AQ36" s="36"/>
      <c r="AR36" s="39"/>
    </row>
    <row r="37" spans="2:44" s="1" customFormat="1" ht="6.95" customHeight="1">
      <c r="B37" s="47"/>
      <c r="C37" s="48"/>
      <c r="D37" s="48"/>
      <c r="E37" s="48"/>
      <c r="F37" s="48"/>
      <c r="G37" s="48"/>
      <c r="H37" s="48"/>
      <c r="I37" s="48"/>
      <c r="J37" s="48"/>
      <c r="K37" s="48"/>
      <c r="L37" s="48"/>
      <c r="M37" s="48"/>
      <c r="N37" s="48"/>
      <c r="O37" s="48"/>
      <c r="P37" s="48"/>
      <c r="Q37" s="48"/>
      <c r="R37" s="48"/>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39"/>
    </row>
    <row r="41" spans="2:44" s="1" customFormat="1" ht="6.95" customHeight="1">
      <c r="B41" s="49"/>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c r="AD41" s="50"/>
      <c r="AE41" s="50"/>
      <c r="AF41" s="50"/>
      <c r="AG41" s="50"/>
      <c r="AH41" s="50"/>
      <c r="AI41" s="50"/>
      <c r="AJ41" s="50"/>
      <c r="AK41" s="50"/>
      <c r="AL41" s="50"/>
      <c r="AM41" s="50"/>
      <c r="AN41" s="50"/>
      <c r="AO41" s="50"/>
      <c r="AP41" s="50"/>
      <c r="AQ41" s="50"/>
      <c r="AR41" s="39"/>
    </row>
    <row r="42" spans="2:44" s="1" customFormat="1" ht="24.95" customHeight="1">
      <c r="B42" s="35"/>
      <c r="C42" s="24" t="s">
        <v>54</v>
      </c>
      <c r="D42" s="36"/>
      <c r="E42" s="36"/>
      <c r="F42" s="36"/>
      <c r="G42" s="36"/>
      <c r="H42" s="36"/>
      <c r="I42" s="36"/>
      <c r="J42" s="36"/>
      <c r="K42" s="36"/>
      <c r="L42" s="36"/>
      <c r="M42" s="36"/>
      <c r="N42" s="36"/>
      <c r="O42" s="36"/>
      <c r="P42" s="36"/>
      <c r="Q42" s="36"/>
      <c r="R42" s="36"/>
      <c r="S42" s="36"/>
      <c r="T42" s="36"/>
      <c r="U42" s="36"/>
      <c r="V42" s="36"/>
      <c r="W42" s="36"/>
      <c r="X42" s="36"/>
      <c r="Y42" s="36"/>
      <c r="Z42" s="36"/>
      <c r="AA42" s="36"/>
      <c r="AB42" s="36"/>
      <c r="AC42" s="36"/>
      <c r="AD42" s="36"/>
      <c r="AE42" s="36"/>
      <c r="AF42" s="36"/>
      <c r="AG42" s="36"/>
      <c r="AH42" s="36"/>
      <c r="AI42" s="36"/>
      <c r="AJ42" s="36"/>
      <c r="AK42" s="36"/>
      <c r="AL42" s="36"/>
      <c r="AM42" s="36"/>
      <c r="AN42" s="36"/>
      <c r="AO42" s="36"/>
      <c r="AP42" s="36"/>
      <c r="AQ42" s="36"/>
      <c r="AR42" s="39"/>
    </row>
    <row r="43" spans="2:44" s="1" customFormat="1" ht="6.95" customHeight="1">
      <c r="B43" s="35"/>
      <c r="C43" s="36"/>
      <c r="D43" s="36"/>
      <c r="E43" s="36"/>
      <c r="F43" s="36"/>
      <c r="G43" s="36"/>
      <c r="H43" s="36"/>
      <c r="I43" s="36"/>
      <c r="J43" s="36"/>
      <c r="K43" s="36"/>
      <c r="L43" s="36"/>
      <c r="M43" s="36"/>
      <c r="N43" s="36"/>
      <c r="O43" s="36"/>
      <c r="P43" s="36"/>
      <c r="Q43" s="36"/>
      <c r="R43" s="36"/>
      <c r="S43" s="36"/>
      <c r="T43" s="36"/>
      <c r="U43" s="36"/>
      <c r="V43" s="36"/>
      <c r="W43" s="36"/>
      <c r="X43" s="36"/>
      <c r="Y43" s="36"/>
      <c r="Z43" s="36"/>
      <c r="AA43" s="36"/>
      <c r="AB43" s="36"/>
      <c r="AC43" s="36"/>
      <c r="AD43" s="36"/>
      <c r="AE43" s="36"/>
      <c r="AF43" s="36"/>
      <c r="AG43" s="36"/>
      <c r="AH43" s="36"/>
      <c r="AI43" s="36"/>
      <c r="AJ43" s="36"/>
      <c r="AK43" s="36"/>
      <c r="AL43" s="36"/>
      <c r="AM43" s="36"/>
      <c r="AN43" s="36"/>
      <c r="AO43" s="36"/>
      <c r="AP43" s="36"/>
      <c r="AQ43" s="36"/>
      <c r="AR43" s="39"/>
    </row>
    <row r="44" spans="2:44" s="3" customFormat="1" ht="12" customHeight="1">
      <c r="B44" s="51"/>
      <c r="C44" s="30" t="s">
        <v>13</v>
      </c>
      <c r="D44" s="52"/>
      <c r="E44" s="52"/>
      <c r="F44" s="52"/>
      <c r="G44" s="52"/>
      <c r="H44" s="52"/>
      <c r="I44" s="52"/>
      <c r="J44" s="52"/>
      <c r="K44" s="52"/>
      <c r="L44" s="52" t="str">
        <f>K5</f>
        <v>2019-I-05-D</v>
      </c>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3"/>
    </row>
    <row r="45" spans="2:44" s="4" customFormat="1" ht="36.950000000000003" customHeight="1">
      <c r="B45" s="54"/>
      <c r="C45" s="55" t="s">
        <v>16</v>
      </c>
      <c r="D45" s="56"/>
      <c r="E45" s="56"/>
      <c r="F45" s="56"/>
      <c r="G45" s="56"/>
      <c r="H45" s="56"/>
      <c r="I45" s="56"/>
      <c r="J45" s="56"/>
      <c r="K45" s="56"/>
      <c r="L45" s="377" t="str">
        <f>K6</f>
        <v>PD aktualizace - parkoviště P+R ČD, Lysá nad Labem</v>
      </c>
      <c r="M45" s="378"/>
      <c r="N45" s="378"/>
      <c r="O45" s="378"/>
      <c r="P45" s="378"/>
      <c r="Q45" s="378"/>
      <c r="R45" s="378"/>
      <c r="S45" s="378"/>
      <c r="T45" s="378"/>
      <c r="U45" s="378"/>
      <c r="V45" s="378"/>
      <c r="W45" s="378"/>
      <c r="X45" s="378"/>
      <c r="Y45" s="378"/>
      <c r="Z45" s="378"/>
      <c r="AA45" s="378"/>
      <c r="AB45" s="378"/>
      <c r="AC45" s="378"/>
      <c r="AD45" s="378"/>
      <c r="AE45" s="378"/>
      <c r="AF45" s="378"/>
      <c r="AG45" s="378"/>
      <c r="AH45" s="378"/>
      <c r="AI45" s="378"/>
      <c r="AJ45" s="378"/>
      <c r="AK45" s="378"/>
      <c r="AL45" s="378"/>
      <c r="AM45" s="378"/>
      <c r="AN45" s="378"/>
      <c r="AO45" s="378"/>
      <c r="AP45" s="56"/>
      <c r="AQ45" s="56"/>
      <c r="AR45" s="57"/>
    </row>
    <row r="46" spans="2:44" s="1" customFormat="1" ht="6.95" customHeight="1">
      <c r="B46" s="35"/>
      <c r="C46" s="36"/>
      <c r="D46" s="36"/>
      <c r="E46" s="36"/>
      <c r="F46" s="36"/>
      <c r="G46" s="36"/>
      <c r="H46" s="36"/>
      <c r="I46" s="36"/>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9"/>
    </row>
    <row r="47" spans="2:44" s="1" customFormat="1" ht="12" customHeight="1">
      <c r="B47" s="35"/>
      <c r="C47" s="30" t="s">
        <v>22</v>
      </c>
      <c r="D47" s="36"/>
      <c r="E47" s="36"/>
      <c r="F47" s="36"/>
      <c r="G47" s="36"/>
      <c r="H47" s="36"/>
      <c r="I47" s="36"/>
      <c r="J47" s="36"/>
      <c r="K47" s="36"/>
      <c r="L47" s="58" t="str">
        <f>IF(K8="","",K8)</f>
        <v>Čapkova ul.</v>
      </c>
      <c r="M47" s="36"/>
      <c r="N47" s="36"/>
      <c r="O47" s="36"/>
      <c r="P47" s="36"/>
      <c r="Q47" s="36"/>
      <c r="R47" s="36"/>
      <c r="S47" s="36"/>
      <c r="T47" s="36"/>
      <c r="U47" s="36"/>
      <c r="V47" s="36"/>
      <c r="W47" s="36"/>
      <c r="X47" s="36"/>
      <c r="Y47" s="36"/>
      <c r="Z47" s="36"/>
      <c r="AA47" s="36"/>
      <c r="AB47" s="36"/>
      <c r="AC47" s="36"/>
      <c r="AD47" s="36"/>
      <c r="AE47" s="36"/>
      <c r="AF47" s="36"/>
      <c r="AG47" s="36"/>
      <c r="AH47" s="36"/>
      <c r="AI47" s="30" t="s">
        <v>24</v>
      </c>
      <c r="AJ47" s="36"/>
      <c r="AK47" s="36"/>
      <c r="AL47" s="36"/>
      <c r="AM47" s="379" t="str">
        <f>IF(AN8= "","",AN8)</f>
        <v>8. 3. 2019</v>
      </c>
      <c r="AN47" s="379"/>
      <c r="AO47" s="36"/>
      <c r="AP47" s="36"/>
      <c r="AQ47" s="36"/>
      <c r="AR47" s="39"/>
    </row>
    <row r="48" spans="2:44" s="1" customFormat="1" ht="6.95" customHeight="1">
      <c r="B48" s="35"/>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9"/>
    </row>
    <row r="49" spans="1:91" s="1" customFormat="1" ht="15.2" customHeight="1">
      <c r="B49" s="35"/>
      <c r="C49" s="30" t="s">
        <v>26</v>
      </c>
      <c r="D49" s="36"/>
      <c r="E49" s="36"/>
      <c r="F49" s="36"/>
      <c r="G49" s="36"/>
      <c r="H49" s="36"/>
      <c r="I49" s="36"/>
      <c r="J49" s="36"/>
      <c r="K49" s="36"/>
      <c r="L49" s="52" t="str">
        <f>IF(E11= "","",E11)</f>
        <v>Město Lysá nad Labem</v>
      </c>
      <c r="M49" s="36"/>
      <c r="N49" s="36"/>
      <c r="O49" s="36"/>
      <c r="P49" s="36"/>
      <c r="Q49" s="36"/>
      <c r="R49" s="36"/>
      <c r="S49" s="36"/>
      <c r="T49" s="36"/>
      <c r="U49" s="36"/>
      <c r="V49" s="36"/>
      <c r="W49" s="36"/>
      <c r="X49" s="36"/>
      <c r="Y49" s="36"/>
      <c r="Z49" s="36"/>
      <c r="AA49" s="36"/>
      <c r="AB49" s="36"/>
      <c r="AC49" s="36"/>
      <c r="AD49" s="36"/>
      <c r="AE49" s="36"/>
      <c r="AF49" s="36"/>
      <c r="AG49" s="36"/>
      <c r="AH49" s="36"/>
      <c r="AI49" s="30" t="s">
        <v>33</v>
      </c>
      <c r="AJ49" s="36"/>
      <c r="AK49" s="36"/>
      <c r="AL49" s="36"/>
      <c r="AM49" s="375" t="str">
        <f>IF(E17="","",E17)</f>
        <v>AllPlan Projekt s.r.o.</v>
      </c>
      <c r="AN49" s="376"/>
      <c r="AO49" s="376"/>
      <c r="AP49" s="376"/>
      <c r="AQ49" s="36"/>
      <c r="AR49" s="39"/>
      <c r="AS49" s="369" t="s">
        <v>55</v>
      </c>
      <c r="AT49" s="370"/>
      <c r="AU49" s="60"/>
      <c r="AV49" s="60"/>
      <c r="AW49" s="60"/>
      <c r="AX49" s="60"/>
      <c r="AY49" s="60"/>
      <c r="AZ49" s="60"/>
      <c r="BA49" s="60"/>
      <c r="BB49" s="60"/>
      <c r="BC49" s="60"/>
      <c r="BD49" s="61"/>
    </row>
    <row r="50" spans="1:91" s="1" customFormat="1" ht="15.2" customHeight="1">
      <c r="B50" s="35"/>
      <c r="C50" s="30" t="s">
        <v>31</v>
      </c>
      <c r="D50" s="36"/>
      <c r="E50" s="36"/>
      <c r="F50" s="36"/>
      <c r="G50" s="36"/>
      <c r="H50" s="36"/>
      <c r="I50" s="36"/>
      <c r="J50" s="36"/>
      <c r="K50" s="36"/>
      <c r="L50" s="52" t="str">
        <f>IF(E14= "Vyplň údaj","",E14)</f>
        <v/>
      </c>
      <c r="M50" s="36"/>
      <c r="N50" s="36"/>
      <c r="O50" s="36"/>
      <c r="P50" s="36"/>
      <c r="Q50" s="36"/>
      <c r="R50" s="36"/>
      <c r="S50" s="36"/>
      <c r="T50" s="36"/>
      <c r="U50" s="36"/>
      <c r="V50" s="36"/>
      <c r="W50" s="36"/>
      <c r="X50" s="36"/>
      <c r="Y50" s="36"/>
      <c r="Z50" s="36"/>
      <c r="AA50" s="36"/>
      <c r="AB50" s="36"/>
      <c r="AC50" s="36"/>
      <c r="AD50" s="36"/>
      <c r="AE50" s="36"/>
      <c r="AF50" s="36"/>
      <c r="AG50" s="36"/>
      <c r="AH50" s="36"/>
      <c r="AI50" s="30" t="s">
        <v>37</v>
      </c>
      <c r="AJ50" s="36"/>
      <c r="AK50" s="36"/>
      <c r="AL50" s="36"/>
      <c r="AM50" s="375" t="str">
        <f>IF(E20="","",E20)</f>
        <v>Křišťál</v>
      </c>
      <c r="AN50" s="376"/>
      <c r="AO50" s="376"/>
      <c r="AP50" s="376"/>
      <c r="AQ50" s="36"/>
      <c r="AR50" s="39"/>
      <c r="AS50" s="371"/>
      <c r="AT50" s="372"/>
      <c r="AU50" s="62"/>
      <c r="AV50" s="62"/>
      <c r="AW50" s="62"/>
      <c r="AX50" s="62"/>
      <c r="AY50" s="62"/>
      <c r="AZ50" s="62"/>
      <c r="BA50" s="62"/>
      <c r="BB50" s="62"/>
      <c r="BC50" s="62"/>
      <c r="BD50" s="63"/>
    </row>
    <row r="51" spans="1:91" s="1" customFormat="1" ht="10.9" customHeight="1">
      <c r="B51" s="35"/>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36"/>
      <c r="AE51" s="36"/>
      <c r="AF51" s="36"/>
      <c r="AG51" s="36"/>
      <c r="AH51" s="36"/>
      <c r="AI51" s="36"/>
      <c r="AJ51" s="36"/>
      <c r="AK51" s="36"/>
      <c r="AL51" s="36"/>
      <c r="AM51" s="36"/>
      <c r="AN51" s="36"/>
      <c r="AO51" s="36"/>
      <c r="AP51" s="36"/>
      <c r="AQ51" s="36"/>
      <c r="AR51" s="39"/>
      <c r="AS51" s="373"/>
      <c r="AT51" s="374"/>
      <c r="AU51" s="64"/>
      <c r="AV51" s="64"/>
      <c r="AW51" s="64"/>
      <c r="AX51" s="64"/>
      <c r="AY51" s="64"/>
      <c r="AZ51" s="64"/>
      <c r="BA51" s="64"/>
      <c r="BB51" s="64"/>
      <c r="BC51" s="64"/>
      <c r="BD51" s="65"/>
    </row>
    <row r="52" spans="1:91" s="1" customFormat="1" ht="29.25" customHeight="1">
      <c r="B52" s="35"/>
      <c r="C52" s="357" t="s">
        <v>56</v>
      </c>
      <c r="D52" s="358"/>
      <c r="E52" s="358"/>
      <c r="F52" s="358"/>
      <c r="G52" s="358"/>
      <c r="H52" s="66"/>
      <c r="I52" s="359" t="s">
        <v>57</v>
      </c>
      <c r="J52" s="358"/>
      <c r="K52" s="358"/>
      <c r="L52" s="358"/>
      <c r="M52" s="358"/>
      <c r="N52" s="358"/>
      <c r="O52" s="358"/>
      <c r="P52" s="358"/>
      <c r="Q52" s="358"/>
      <c r="R52" s="358"/>
      <c r="S52" s="358"/>
      <c r="T52" s="358"/>
      <c r="U52" s="358"/>
      <c r="V52" s="358"/>
      <c r="W52" s="358"/>
      <c r="X52" s="358"/>
      <c r="Y52" s="358"/>
      <c r="Z52" s="358"/>
      <c r="AA52" s="358"/>
      <c r="AB52" s="358"/>
      <c r="AC52" s="358"/>
      <c r="AD52" s="358"/>
      <c r="AE52" s="358"/>
      <c r="AF52" s="358"/>
      <c r="AG52" s="360" t="s">
        <v>58</v>
      </c>
      <c r="AH52" s="358"/>
      <c r="AI52" s="358"/>
      <c r="AJ52" s="358"/>
      <c r="AK52" s="358"/>
      <c r="AL52" s="358"/>
      <c r="AM52" s="358"/>
      <c r="AN52" s="359" t="s">
        <v>59</v>
      </c>
      <c r="AO52" s="358"/>
      <c r="AP52" s="358"/>
      <c r="AQ52" s="67" t="s">
        <v>60</v>
      </c>
      <c r="AR52" s="39"/>
      <c r="AS52" s="68" t="s">
        <v>61</v>
      </c>
      <c r="AT52" s="69" t="s">
        <v>62</v>
      </c>
      <c r="AU52" s="69" t="s">
        <v>63</v>
      </c>
      <c r="AV52" s="69" t="s">
        <v>64</v>
      </c>
      <c r="AW52" s="69" t="s">
        <v>65</v>
      </c>
      <c r="AX52" s="69" t="s">
        <v>66</v>
      </c>
      <c r="AY52" s="69" t="s">
        <v>67</v>
      </c>
      <c r="AZ52" s="69" t="s">
        <v>68</v>
      </c>
      <c r="BA52" s="69" t="s">
        <v>69</v>
      </c>
      <c r="BB52" s="69" t="s">
        <v>70</v>
      </c>
      <c r="BC52" s="69" t="s">
        <v>71</v>
      </c>
      <c r="BD52" s="70" t="s">
        <v>72</v>
      </c>
    </row>
    <row r="53" spans="1:91" s="1" customFormat="1" ht="10.9" customHeight="1">
      <c r="B53" s="35"/>
      <c r="C53" s="36"/>
      <c r="D53" s="36"/>
      <c r="E53" s="36"/>
      <c r="F53" s="36"/>
      <c r="G53" s="36"/>
      <c r="H53" s="36"/>
      <c r="I53" s="36"/>
      <c r="J53" s="36"/>
      <c r="K53" s="36"/>
      <c r="L53" s="36"/>
      <c r="M53" s="36"/>
      <c r="N53" s="36"/>
      <c r="O53" s="36"/>
      <c r="P53" s="36"/>
      <c r="Q53" s="36"/>
      <c r="R53" s="36"/>
      <c r="S53" s="36"/>
      <c r="T53" s="36"/>
      <c r="U53" s="36"/>
      <c r="V53" s="36"/>
      <c r="W53" s="36"/>
      <c r="X53" s="36"/>
      <c r="Y53" s="36"/>
      <c r="Z53" s="36"/>
      <c r="AA53" s="36"/>
      <c r="AB53" s="36"/>
      <c r="AC53" s="36"/>
      <c r="AD53" s="36"/>
      <c r="AE53" s="36"/>
      <c r="AF53" s="36"/>
      <c r="AG53" s="36"/>
      <c r="AH53" s="36"/>
      <c r="AI53" s="36"/>
      <c r="AJ53" s="36"/>
      <c r="AK53" s="36"/>
      <c r="AL53" s="36"/>
      <c r="AM53" s="36"/>
      <c r="AN53" s="36"/>
      <c r="AO53" s="36"/>
      <c r="AP53" s="36"/>
      <c r="AQ53" s="36"/>
      <c r="AR53" s="39"/>
      <c r="AS53" s="71"/>
      <c r="AT53" s="72"/>
      <c r="AU53" s="72"/>
      <c r="AV53" s="72"/>
      <c r="AW53" s="72"/>
      <c r="AX53" s="72"/>
      <c r="AY53" s="72"/>
      <c r="AZ53" s="72"/>
      <c r="BA53" s="72"/>
      <c r="BB53" s="72"/>
      <c r="BC53" s="72"/>
      <c r="BD53" s="73"/>
    </row>
    <row r="54" spans="1:91" s="5" customFormat="1" ht="32.450000000000003" customHeight="1">
      <c r="B54" s="74"/>
      <c r="C54" s="75" t="s">
        <v>73</v>
      </c>
      <c r="D54" s="76"/>
      <c r="E54" s="76"/>
      <c r="F54" s="76"/>
      <c r="G54" s="76"/>
      <c r="H54" s="76"/>
      <c r="I54" s="76"/>
      <c r="J54" s="76"/>
      <c r="K54" s="76"/>
      <c r="L54" s="76"/>
      <c r="M54" s="76"/>
      <c r="N54" s="76"/>
      <c r="O54" s="76"/>
      <c r="P54" s="76"/>
      <c r="Q54" s="76"/>
      <c r="R54" s="76"/>
      <c r="S54" s="76"/>
      <c r="T54" s="76"/>
      <c r="U54" s="76"/>
      <c r="V54" s="76"/>
      <c r="W54" s="76"/>
      <c r="X54" s="76"/>
      <c r="Y54" s="76"/>
      <c r="Z54" s="76"/>
      <c r="AA54" s="76"/>
      <c r="AB54" s="76"/>
      <c r="AC54" s="76"/>
      <c r="AD54" s="76"/>
      <c r="AE54" s="76"/>
      <c r="AF54" s="76"/>
      <c r="AG54" s="355">
        <f>ROUND(AG55+AG66+AG75,2)</f>
        <v>0</v>
      </c>
      <c r="AH54" s="355"/>
      <c r="AI54" s="355"/>
      <c r="AJ54" s="355"/>
      <c r="AK54" s="355"/>
      <c r="AL54" s="355"/>
      <c r="AM54" s="355"/>
      <c r="AN54" s="356">
        <f t="shared" ref="AN54:AN76" si="0">SUM(AG54,AT54)</f>
        <v>0</v>
      </c>
      <c r="AO54" s="356"/>
      <c r="AP54" s="356"/>
      <c r="AQ54" s="78" t="s">
        <v>28</v>
      </c>
      <c r="AR54" s="79"/>
      <c r="AS54" s="80">
        <f>ROUND(AS55+AS66+AS75,2)</f>
        <v>0</v>
      </c>
      <c r="AT54" s="81">
        <f t="shared" ref="AT54:AT76" si="1">ROUND(SUM(AV54:AW54),2)</f>
        <v>0</v>
      </c>
      <c r="AU54" s="82">
        <f>ROUND(AU55+AU66+AU75,5)</f>
        <v>0</v>
      </c>
      <c r="AV54" s="81">
        <f>ROUND(AZ54*L29,2)</f>
        <v>0</v>
      </c>
      <c r="AW54" s="81">
        <f>ROUND(BA54*L30,2)</f>
        <v>0</v>
      </c>
      <c r="AX54" s="81">
        <f>ROUND(BB54*L29,2)</f>
        <v>0</v>
      </c>
      <c r="AY54" s="81">
        <f>ROUND(BC54*L30,2)</f>
        <v>0</v>
      </c>
      <c r="AZ54" s="81">
        <f>ROUND(AZ55+AZ66+AZ75,2)</f>
        <v>0</v>
      </c>
      <c r="BA54" s="81">
        <f>ROUND(BA55+BA66+BA75,2)</f>
        <v>0</v>
      </c>
      <c r="BB54" s="81">
        <f>ROUND(BB55+BB66+BB75,2)</f>
        <v>0</v>
      </c>
      <c r="BC54" s="81">
        <f>ROUND(BC55+BC66+BC75,2)</f>
        <v>0</v>
      </c>
      <c r="BD54" s="83">
        <f>ROUND(BD55+BD66+BD75,2)</f>
        <v>0</v>
      </c>
      <c r="BS54" s="84" t="s">
        <v>74</v>
      </c>
      <c r="BT54" s="84" t="s">
        <v>75</v>
      </c>
      <c r="BU54" s="85" t="s">
        <v>76</v>
      </c>
      <c r="BV54" s="84" t="s">
        <v>77</v>
      </c>
      <c r="BW54" s="84" t="s">
        <v>5</v>
      </c>
      <c r="BX54" s="84" t="s">
        <v>78</v>
      </c>
      <c r="CL54" s="84" t="s">
        <v>19</v>
      </c>
    </row>
    <row r="55" spans="1:91" s="6" customFormat="1" ht="27" customHeight="1">
      <c r="B55" s="86"/>
      <c r="C55" s="87"/>
      <c r="D55" s="354" t="s">
        <v>79</v>
      </c>
      <c r="E55" s="354"/>
      <c r="F55" s="354"/>
      <c r="G55" s="354"/>
      <c r="H55" s="354"/>
      <c r="I55" s="88"/>
      <c r="J55" s="354" t="s">
        <v>80</v>
      </c>
      <c r="K55" s="354"/>
      <c r="L55" s="354"/>
      <c r="M55" s="354"/>
      <c r="N55" s="354"/>
      <c r="O55" s="354"/>
      <c r="P55" s="354"/>
      <c r="Q55" s="354"/>
      <c r="R55" s="354"/>
      <c r="S55" s="354"/>
      <c r="T55" s="354"/>
      <c r="U55" s="354"/>
      <c r="V55" s="354"/>
      <c r="W55" s="354"/>
      <c r="X55" s="354"/>
      <c r="Y55" s="354"/>
      <c r="Z55" s="354"/>
      <c r="AA55" s="354"/>
      <c r="AB55" s="354"/>
      <c r="AC55" s="354"/>
      <c r="AD55" s="354"/>
      <c r="AE55" s="354"/>
      <c r="AF55" s="354"/>
      <c r="AG55" s="361">
        <f>ROUND(SUM(AG56:AG65),2)</f>
        <v>0</v>
      </c>
      <c r="AH55" s="353"/>
      <c r="AI55" s="353"/>
      <c r="AJ55" s="353"/>
      <c r="AK55" s="353"/>
      <c r="AL55" s="353"/>
      <c r="AM55" s="353"/>
      <c r="AN55" s="352">
        <f t="shared" si="0"/>
        <v>0</v>
      </c>
      <c r="AO55" s="353"/>
      <c r="AP55" s="353"/>
      <c r="AQ55" s="89" t="s">
        <v>81</v>
      </c>
      <c r="AR55" s="90"/>
      <c r="AS55" s="91">
        <f>ROUND(SUM(AS56:AS65),2)</f>
        <v>0</v>
      </c>
      <c r="AT55" s="92">
        <f t="shared" si="1"/>
        <v>0</v>
      </c>
      <c r="AU55" s="93">
        <f>ROUND(SUM(AU56:AU65),5)</f>
        <v>0</v>
      </c>
      <c r="AV55" s="92">
        <f>ROUND(AZ55*L29,2)</f>
        <v>0</v>
      </c>
      <c r="AW55" s="92">
        <f>ROUND(BA55*L30,2)</f>
        <v>0</v>
      </c>
      <c r="AX55" s="92">
        <f>ROUND(BB55*L29,2)</f>
        <v>0</v>
      </c>
      <c r="AY55" s="92">
        <f>ROUND(BC55*L30,2)</f>
        <v>0</v>
      </c>
      <c r="AZ55" s="92">
        <f>ROUND(SUM(AZ56:AZ65),2)</f>
        <v>0</v>
      </c>
      <c r="BA55" s="92">
        <f>ROUND(SUM(BA56:BA65),2)</f>
        <v>0</v>
      </c>
      <c r="BB55" s="92">
        <f>ROUND(SUM(BB56:BB65),2)</f>
        <v>0</v>
      </c>
      <c r="BC55" s="92">
        <f>ROUND(SUM(BC56:BC65),2)</f>
        <v>0</v>
      </c>
      <c r="BD55" s="94">
        <f>ROUND(SUM(BD56:BD65),2)</f>
        <v>0</v>
      </c>
      <c r="BS55" s="95" t="s">
        <v>74</v>
      </c>
      <c r="BT55" s="95" t="s">
        <v>82</v>
      </c>
      <c r="BU55" s="95" t="s">
        <v>76</v>
      </c>
      <c r="BV55" s="95" t="s">
        <v>77</v>
      </c>
      <c r="BW55" s="95" t="s">
        <v>83</v>
      </c>
      <c r="BX55" s="95" t="s">
        <v>5</v>
      </c>
      <c r="CL55" s="95" t="s">
        <v>19</v>
      </c>
      <c r="CM55" s="95" t="s">
        <v>84</v>
      </c>
    </row>
    <row r="56" spans="1:91" s="3" customFormat="1" ht="16.5" customHeight="1">
      <c r="A56" s="96" t="s">
        <v>85</v>
      </c>
      <c r="B56" s="51"/>
      <c r="C56" s="97"/>
      <c r="D56" s="97"/>
      <c r="E56" s="349" t="s">
        <v>86</v>
      </c>
      <c r="F56" s="349"/>
      <c r="G56" s="349"/>
      <c r="H56" s="349"/>
      <c r="I56" s="349"/>
      <c r="J56" s="97"/>
      <c r="K56" s="349" t="s">
        <v>87</v>
      </c>
      <c r="L56" s="349"/>
      <c r="M56" s="349"/>
      <c r="N56" s="349"/>
      <c r="O56" s="349"/>
      <c r="P56" s="349"/>
      <c r="Q56" s="349"/>
      <c r="R56" s="349"/>
      <c r="S56" s="349"/>
      <c r="T56" s="349"/>
      <c r="U56" s="349"/>
      <c r="V56" s="349"/>
      <c r="W56" s="349"/>
      <c r="X56" s="349"/>
      <c r="Y56" s="349"/>
      <c r="Z56" s="349"/>
      <c r="AA56" s="349"/>
      <c r="AB56" s="349"/>
      <c r="AC56" s="349"/>
      <c r="AD56" s="349"/>
      <c r="AE56" s="349"/>
      <c r="AF56" s="349"/>
      <c r="AG56" s="350">
        <f>'102 - SO 102 Sjezd k č.p....'!J32</f>
        <v>0</v>
      </c>
      <c r="AH56" s="351"/>
      <c r="AI56" s="351"/>
      <c r="AJ56" s="351"/>
      <c r="AK56" s="351"/>
      <c r="AL56" s="351"/>
      <c r="AM56" s="351"/>
      <c r="AN56" s="350">
        <f t="shared" si="0"/>
        <v>0</v>
      </c>
      <c r="AO56" s="351"/>
      <c r="AP56" s="351"/>
      <c r="AQ56" s="98" t="s">
        <v>88</v>
      </c>
      <c r="AR56" s="53"/>
      <c r="AS56" s="99">
        <v>0</v>
      </c>
      <c r="AT56" s="100">
        <f t="shared" si="1"/>
        <v>0</v>
      </c>
      <c r="AU56" s="101">
        <f>'102 - SO 102 Sjezd k č.p....'!P91</f>
        <v>0</v>
      </c>
      <c r="AV56" s="100">
        <f>'102 - SO 102 Sjezd k č.p....'!J35</f>
        <v>0</v>
      </c>
      <c r="AW56" s="100">
        <f>'102 - SO 102 Sjezd k č.p....'!J36</f>
        <v>0</v>
      </c>
      <c r="AX56" s="100">
        <f>'102 - SO 102 Sjezd k č.p....'!J37</f>
        <v>0</v>
      </c>
      <c r="AY56" s="100">
        <f>'102 - SO 102 Sjezd k č.p....'!J38</f>
        <v>0</v>
      </c>
      <c r="AZ56" s="100">
        <f>'102 - SO 102 Sjezd k č.p....'!F35</f>
        <v>0</v>
      </c>
      <c r="BA56" s="100">
        <f>'102 - SO 102 Sjezd k č.p....'!F36</f>
        <v>0</v>
      </c>
      <c r="BB56" s="100">
        <f>'102 - SO 102 Sjezd k č.p....'!F37</f>
        <v>0</v>
      </c>
      <c r="BC56" s="100">
        <f>'102 - SO 102 Sjezd k č.p....'!F38</f>
        <v>0</v>
      </c>
      <c r="BD56" s="102">
        <f>'102 - SO 102 Sjezd k č.p....'!F39</f>
        <v>0</v>
      </c>
      <c r="BT56" s="103" t="s">
        <v>84</v>
      </c>
      <c r="BV56" s="103" t="s">
        <v>77</v>
      </c>
      <c r="BW56" s="103" t="s">
        <v>89</v>
      </c>
      <c r="BX56" s="103" t="s">
        <v>83</v>
      </c>
      <c r="CL56" s="103" t="s">
        <v>28</v>
      </c>
    </row>
    <row r="57" spans="1:91" s="3" customFormat="1" ht="25.5" customHeight="1">
      <c r="A57" s="96" t="s">
        <v>85</v>
      </c>
      <c r="B57" s="51"/>
      <c r="C57" s="97"/>
      <c r="D57" s="97"/>
      <c r="E57" s="349" t="s">
        <v>90</v>
      </c>
      <c r="F57" s="349"/>
      <c r="G57" s="349"/>
      <c r="H57" s="349"/>
      <c r="I57" s="349"/>
      <c r="J57" s="97"/>
      <c r="K57" s="349" t="s">
        <v>91</v>
      </c>
      <c r="L57" s="349"/>
      <c r="M57" s="349"/>
      <c r="N57" s="349"/>
      <c r="O57" s="349"/>
      <c r="P57" s="349"/>
      <c r="Q57" s="349"/>
      <c r="R57" s="349"/>
      <c r="S57" s="349"/>
      <c r="T57" s="349"/>
      <c r="U57" s="349"/>
      <c r="V57" s="349"/>
      <c r="W57" s="349"/>
      <c r="X57" s="349"/>
      <c r="Y57" s="349"/>
      <c r="Z57" s="349"/>
      <c r="AA57" s="349"/>
      <c r="AB57" s="349"/>
      <c r="AC57" s="349"/>
      <c r="AD57" s="349"/>
      <c r="AE57" s="349"/>
      <c r="AF57" s="349"/>
      <c r="AG57" s="350">
        <f>'302 - SO 302 VODOVODNÍ PŘ...'!J32</f>
        <v>0</v>
      </c>
      <c r="AH57" s="351"/>
      <c r="AI57" s="351"/>
      <c r="AJ57" s="351"/>
      <c r="AK57" s="351"/>
      <c r="AL57" s="351"/>
      <c r="AM57" s="351"/>
      <c r="AN57" s="350">
        <f t="shared" si="0"/>
        <v>0</v>
      </c>
      <c r="AO57" s="351"/>
      <c r="AP57" s="351"/>
      <c r="AQ57" s="98" t="s">
        <v>88</v>
      </c>
      <c r="AR57" s="53"/>
      <c r="AS57" s="99">
        <v>0</v>
      </c>
      <c r="AT57" s="100">
        <f t="shared" si="1"/>
        <v>0</v>
      </c>
      <c r="AU57" s="101">
        <f>'302 - SO 302 VODOVODNÍ PŘ...'!P92</f>
        <v>0</v>
      </c>
      <c r="AV57" s="100">
        <f>'302 - SO 302 VODOVODNÍ PŘ...'!J35</f>
        <v>0</v>
      </c>
      <c r="AW57" s="100">
        <f>'302 - SO 302 VODOVODNÍ PŘ...'!J36</f>
        <v>0</v>
      </c>
      <c r="AX57" s="100">
        <f>'302 - SO 302 VODOVODNÍ PŘ...'!J37</f>
        <v>0</v>
      </c>
      <c r="AY57" s="100">
        <f>'302 - SO 302 VODOVODNÍ PŘ...'!J38</f>
        <v>0</v>
      </c>
      <c r="AZ57" s="100">
        <f>'302 - SO 302 VODOVODNÍ PŘ...'!F35</f>
        <v>0</v>
      </c>
      <c r="BA57" s="100">
        <f>'302 - SO 302 VODOVODNÍ PŘ...'!F36</f>
        <v>0</v>
      </c>
      <c r="BB57" s="100">
        <f>'302 - SO 302 VODOVODNÍ PŘ...'!F37</f>
        <v>0</v>
      </c>
      <c r="BC57" s="100">
        <f>'302 - SO 302 VODOVODNÍ PŘ...'!F38</f>
        <v>0</v>
      </c>
      <c r="BD57" s="102">
        <f>'302 - SO 302 VODOVODNÍ PŘ...'!F39</f>
        <v>0</v>
      </c>
      <c r="BT57" s="103" t="s">
        <v>84</v>
      </c>
      <c r="BV57" s="103" t="s">
        <v>77</v>
      </c>
      <c r="BW57" s="103" t="s">
        <v>92</v>
      </c>
      <c r="BX57" s="103" t="s">
        <v>83</v>
      </c>
      <c r="CL57" s="103" t="s">
        <v>28</v>
      </c>
    </row>
    <row r="58" spans="1:91" s="3" customFormat="1" ht="16.5" customHeight="1">
      <c r="A58" s="96" t="s">
        <v>85</v>
      </c>
      <c r="B58" s="51"/>
      <c r="C58" s="97"/>
      <c r="D58" s="97"/>
      <c r="E58" s="349" t="s">
        <v>93</v>
      </c>
      <c r="F58" s="349"/>
      <c r="G58" s="349"/>
      <c r="H58" s="349"/>
      <c r="I58" s="349"/>
      <c r="J58" s="97"/>
      <c r="K58" s="349" t="s">
        <v>94</v>
      </c>
      <c r="L58" s="349"/>
      <c r="M58" s="349"/>
      <c r="N58" s="349"/>
      <c r="O58" s="349"/>
      <c r="P58" s="349"/>
      <c r="Q58" s="349"/>
      <c r="R58" s="349"/>
      <c r="S58" s="349"/>
      <c r="T58" s="349"/>
      <c r="U58" s="349"/>
      <c r="V58" s="349"/>
      <c r="W58" s="349"/>
      <c r="X58" s="349"/>
      <c r="Y58" s="349"/>
      <c r="Z58" s="349"/>
      <c r="AA58" s="349"/>
      <c r="AB58" s="349"/>
      <c r="AC58" s="349"/>
      <c r="AD58" s="349"/>
      <c r="AE58" s="349"/>
      <c r="AF58" s="349"/>
      <c r="AG58" s="350">
        <f>'303 - SO 303 Zrušení studny'!J32</f>
        <v>0</v>
      </c>
      <c r="AH58" s="351"/>
      <c r="AI58" s="351"/>
      <c r="AJ58" s="351"/>
      <c r="AK58" s="351"/>
      <c r="AL58" s="351"/>
      <c r="AM58" s="351"/>
      <c r="AN58" s="350">
        <f t="shared" si="0"/>
        <v>0</v>
      </c>
      <c r="AO58" s="351"/>
      <c r="AP58" s="351"/>
      <c r="AQ58" s="98" t="s">
        <v>88</v>
      </c>
      <c r="AR58" s="53"/>
      <c r="AS58" s="99">
        <v>0</v>
      </c>
      <c r="AT58" s="100">
        <f t="shared" si="1"/>
        <v>0</v>
      </c>
      <c r="AU58" s="101">
        <f>'303 - SO 303 Zrušení studny'!P91</f>
        <v>0</v>
      </c>
      <c r="AV58" s="100">
        <f>'303 - SO 303 Zrušení studny'!J35</f>
        <v>0</v>
      </c>
      <c r="AW58" s="100">
        <f>'303 - SO 303 Zrušení studny'!J36</f>
        <v>0</v>
      </c>
      <c r="AX58" s="100">
        <f>'303 - SO 303 Zrušení studny'!J37</f>
        <v>0</v>
      </c>
      <c r="AY58" s="100">
        <f>'303 - SO 303 Zrušení studny'!J38</f>
        <v>0</v>
      </c>
      <c r="AZ58" s="100">
        <f>'303 - SO 303 Zrušení studny'!F35</f>
        <v>0</v>
      </c>
      <c r="BA58" s="100">
        <f>'303 - SO 303 Zrušení studny'!F36</f>
        <v>0</v>
      </c>
      <c r="BB58" s="100">
        <f>'303 - SO 303 Zrušení studny'!F37</f>
        <v>0</v>
      </c>
      <c r="BC58" s="100">
        <f>'303 - SO 303 Zrušení studny'!F38</f>
        <v>0</v>
      </c>
      <c r="BD58" s="102">
        <f>'303 - SO 303 Zrušení studny'!F39</f>
        <v>0</v>
      </c>
      <c r="BT58" s="103" t="s">
        <v>84</v>
      </c>
      <c r="BV58" s="103" t="s">
        <v>77</v>
      </c>
      <c r="BW58" s="103" t="s">
        <v>95</v>
      </c>
      <c r="BX58" s="103" t="s">
        <v>83</v>
      </c>
      <c r="CL58" s="103" t="s">
        <v>28</v>
      </c>
    </row>
    <row r="59" spans="1:91" s="3" customFormat="1" ht="25.5" customHeight="1">
      <c r="A59" s="96" t="s">
        <v>85</v>
      </c>
      <c r="B59" s="51"/>
      <c r="C59" s="97"/>
      <c r="D59" s="97"/>
      <c r="E59" s="349" t="s">
        <v>96</v>
      </c>
      <c r="F59" s="349"/>
      <c r="G59" s="349"/>
      <c r="H59" s="349"/>
      <c r="I59" s="349"/>
      <c r="J59" s="97"/>
      <c r="K59" s="349" t="s">
        <v>97</v>
      </c>
      <c r="L59" s="349"/>
      <c r="M59" s="349"/>
      <c r="N59" s="349"/>
      <c r="O59" s="349"/>
      <c r="P59" s="349"/>
      <c r="Q59" s="349"/>
      <c r="R59" s="349"/>
      <c r="S59" s="349"/>
      <c r="T59" s="349"/>
      <c r="U59" s="349"/>
      <c r="V59" s="349"/>
      <c r="W59" s="349"/>
      <c r="X59" s="349"/>
      <c r="Y59" s="349"/>
      <c r="Z59" s="349"/>
      <c r="AA59" s="349"/>
      <c r="AB59" s="349"/>
      <c r="AC59" s="349"/>
      <c r="AD59" s="349"/>
      <c r="AE59" s="349"/>
      <c r="AF59" s="349"/>
      <c r="AG59" s="350">
        <f>'411 - SO 411 – Přeložka k...'!J32</f>
        <v>0</v>
      </c>
      <c r="AH59" s="351"/>
      <c r="AI59" s="351"/>
      <c r="AJ59" s="351"/>
      <c r="AK59" s="351"/>
      <c r="AL59" s="351"/>
      <c r="AM59" s="351"/>
      <c r="AN59" s="350">
        <f t="shared" si="0"/>
        <v>0</v>
      </c>
      <c r="AO59" s="351"/>
      <c r="AP59" s="351"/>
      <c r="AQ59" s="98" t="s">
        <v>88</v>
      </c>
      <c r="AR59" s="53"/>
      <c r="AS59" s="99">
        <v>0</v>
      </c>
      <c r="AT59" s="100">
        <f t="shared" si="1"/>
        <v>0</v>
      </c>
      <c r="AU59" s="101">
        <f>'411 - SO 411 – Přeložka k...'!P89</f>
        <v>0</v>
      </c>
      <c r="AV59" s="100">
        <f>'411 - SO 411 – Přeložka k...'!J35</f>
        <v>0</v>
      </c>
      <c r="AW59" s="100">
        <f>'411 - SO 411 – Přeložka k...'!J36</f>
        <v>0</v>
      </c>
      <c r="AX59" s="100">
        <f>'411 - SO 411 – Přeložka k...'!J37</f>
        <v>0</v>
      </c>
      <c r="AY59" s="100">
        <f>'411 - SO 411 – Přeložka k...'!J38</f>
        <v>0</v>
      </c>
      <c r="AZ59" s="100">
        <f>'411 - SO 411 – Přeložka k...'!F35</f>
        <v>0</v>
      </c>
      <c r="BA59" s="100">
        <f>'411 - SO 411 – Přeložka k...'!F36</f>
        <v>0</v>
      </c>
      <c r="BB59" s="100">
        <f>'411 - SO 411 – Přeložka k...'!F37</f>
        <v>0</v>
      </c>
      <c r="BC59" s="100">
        <f>'411 - SO 411 – Přeložka k...'!F38</f>
        <v>0</v>
      </c>
      <c r="BD59" s="102">
        <f>'411 - SO 411 – Přeložka k...'!F39</f>
        <v>0</v>
      </c>
      <c r="BT59" s="103" t="s">
        <v>84</v>
      </c>
      <c r="BV59" s="103" t="s">
        <v>77</v>
      </c>
      <c r="BW59" s="103" t="s">
        <v>98</v>
      </c>
      <c r="BX59" s="103" t="s">
        <v>83</v>
      </c>
      <c r="CL59" s="103" t="s">
        <v>28</v>
      </c>
    </row>
    <row r="60" spans="1:91" s="3" customFormat="1" ht="25.5" customHeight="1">
      <c r="A60" s="96" t="s">
        <v>85</v>
      </c>
      <c r="B60" s="51"/>
      <c r="C60" s="97"/>
      <c r="D60" s="97"/>
      <c r="E60" s="349" t="s">
        <v>99</v>
      </c>
      <c r="F60" s="349"/>
      <c r="G60" s="349"/>
      <c r="H60" s="349"/>
      <c r="I60" s="349"/>
      <c r="J60" s="97"/>
      <c r="K60" s="349" t="s">
        <v>100</v>
      </c>
      <c r="L60" s="349"/>
      <c r="M60" s="349"/>
      <c r="N60" s="349"/>
      <c r="O60" s="349"/>
      <c r="P60" s="349"/>
      <c r="Q60" s="349"/>
      <c r="R60" s="349"/>
      <c r="S60" s="349"/>
      <c r="T60" s="349"/>
      <c r="U60" s="349"/>
      <c r="V60" s="349"/>
      <c r="W60" s="349"/>
      <c r="X60" s="349"/>
      <c r="Y60" s="349"/>
      <c r="Z60" s="349"/>
      <c r="AA60" s="349"/>
      <c r="AB60" s="349"/>
      <c r="AC60" s="349"/>
      <c r="AD60" s="349"/>
      <c r="AE60" s="349"/>
      <c r="AF60" s="349"/>
      <c r="AG60" s="350">
        <f>'431 - SO 431 Úpravy kabel...'!J32</f>
        <v>0</v>
      </c>
      <c r="AH60" s="351"/>
      <c r="AI60" s="351"/>
      <c r="AJ60" s="351"/>
      <c r="AK60" s="351"/>
      <c r="AL60" s="351"/>
      <c r="AM60" s="351"/>
      <c r="AN60" s="350">
        <f t="shared" si="0"/>
        <v>0</v>
      </c>
      <c r="AO60" s="351"/>
      <c r="AP60" s="351"/>
      <c r="AQ60" s="98" t="s">
        <v>88</v>
      </c>
      <c r="AR60" s="53"/>
      <c r="AS60" s="99">
        <v>0</v>
      </c>
      <c r="AT60" s="100">
        <f t="shared" si="1"/>
        <v>0</v>
      </c>
      <c r="AU60" s="101">
        <f>'431 - SO 431 Úpravy kabel...'!P92</f>
        <v>0</v>
      </c>
      <c r="AV60" s="100">
        <f>'431 - SO 431 Úpravy kabel...'!J35</f>
        <v>0</v>
      </c>
      <c r="AW60" s="100">
        <f>'431 - SO 431 Úpravy kabel...'!J36</f>
        <v>0</v>
      </c>
      <c r="AX60" s="100">
        <f>'431 - SO 431 Úpravy kabel...'!J37</f>
        <v>0</v>
      </c>
      <c r="AY60" s="100">
        <f>'431 - SO 431 Úpravy kabel...'!J38</f>
        <v>0</v>
      </c>
      <c r="AZ60" s="100">
        <f>'431 - SO 431 Úpravy kabel...'!F35</f>
        <v>0</v>
      </c>
      <c r="BA60" s="100">
        <f>'431 - SO 431 Úpravy kabel...'!F36</f>
        <v>0</v>
      </c>
      <c r="BB60" s="100">
        <f>'431 - SO 431 Úpravy kabel...'!F37</f>
        <v>0</v>
      </c>
      <c r="BC60" s="100">
        <f>'431 - SO 431 Úpravy kabel...'!F38</f>
        <v>0</v>
      </c>
      <c r="BD60" s="102">
        <f>'431 - SO 431 Úpravy kabel...'!F39</f>
        <v>0</v>
      </c>
      <c r="BT60" s="103" t="s">
        <v>84</v>
      </c>
      <c r="BV60" s="103" t="s">
        <v>77</v>
      </c>
      <c r="BW60" s="103" t="s">
        <v>101</v>
      </c>
      <c r="BX60" s="103" t="s">
        <v>83</v>
      </c>
      <c r="CL60" s="103" t="s">
        <v>28</v>
      </c>
    </row>
    <row r="61" spans="1:91" s="3" customFormat="1" ht="16.5" customHeight="1">
      <c r="A61" s="96" t="s">
        <v>85</v>
      </c>
      <c r="B61" s="51"/>
      <c r="C61" s="97"/>
      <c r="D61" s="97"/>
      <c r="E61" s="349" t="s">
        <v>102</v>
      </c>
      <c r="F61" s="349"/>
      <c r="G61" s="349"/>
      <c r="H61" s="349"/>
      <c r="I61" s="349"/>
      <c r="J61" s="97"/>
      <c r="K61" s="349" t="s">
        <v>103</v>
      </c>
      <c r="L61" s="349"/>
      <c r="M61" s="349"/>
      <c r="N61" s="349"/>
      <c r="O61" s="349"/>
      <c r="P61" s="349"/>
      <c r="Q61" s="349"/>
      <c r="R61" s="349"/>
      <c r="S61" s="349"/>
      <c r="T61" s="349"/>
      <c r="U61" s="349"/>
      <c r="V61" s="349"/>
      <c r="W61" s="349"/>
      <c r="X61" s="349"/>
      <c r="Y61" s="349"/>
      <c r="Z61" s="349"/>
      <c r="AA61" s="349"/>
      <c r="AB61" s="349"/>
      <c r="AC61" s="349"/>
      <c r="AD61" s="349"/>
      <c r="AE61" s="349"/>
      <c r="AF61" s="349"/>
      <c r="AG61" s="350">
        <f>'441 - SO 441 Veřejné osvě...'!J32</f>
        <v>0</v>
      </c>
      <c r="AH61" s="351"/>
      <c r="AI61" s="351"/>
      <c r="AJ61" s="351"/>
      <c r="AK61" s="351"/>
      <c r="AL61" s="351"/>
      <c r="AM61" s="351"/>
      <c r="AN61" s="350">
        <f t="shared" si="0"/>
        <v>0</v>
      </c>
      <c r="AO61" s="351"/>
      <c r="AP61" s="351"/>
      <c r="AQ61" s="98" t="s">
        <v>88</v>
      </c>
      <c r="AR61" s="53"/>
      <c r="AS61" s="99">
        <v>0</v>
      </c>
      <c r="AT61" s="100">
        <f t="shared" si="1"/>
        <v>0</v>
      </c>
      <c r="AU61" s="101">
        <f>'441 - SO 441 Veřejné osvě...'!P92</f>
        <v>0</v>
      </c>
      <c r="AV61" s="100">
        <f>'441 - SO 441 Veřejné osvě...'!J35</f>
        <v>0</v>
      </c>
      <c r="AW61" s="100">
        <f>'441 - SO 441 Veřejné osvě...'!J36</f>
        <v>0</v>
      </c>
      <c r="AX61" s="100">
        <f>'441 - SO 441 Veřejné osvě...'!J37</f>
        <v>0</v>
      </c>
      <c r="AY61" s="100">
        <f>'441 - SO 441 Veřejné osvě...'!J38</f>
        <v>0</v>
      </c>
      <c r="AZ61" s="100">
        <f>'441 - SO 441 Veřejné osvě...'!F35</f>
        <v>0</v>
      </c>
      <c r="BA61" s="100">
        <f>'441 - SO 441 Veřejné osvě...'!F36</f>
        <v>0</v>
      </c>
      <c r="BB61" s="100">
        <f>'441 - SO 441 Veřejné osvě...'!F37</f>
        <v>0</v>
      </c>
      <c r="BC61" s="100">
        <f>'441 - SO 441 Veřejné osvě...'!F38</f>
        <v>0</v>
      </c>
      <c r="BD61" s="102">
        <f>'441 - SO 441 Veřejné osvě...'!F39</f>
        <v>0</v>
      </c>
      <c r="BT61" s="103" t="s">
        <v>84</v>
      </c>
      <c r="BV61" s="103" t="s">
        <v>77</v>
      </c>
      <c r="BW61" s="103" t="s">
        <v>104</v>
      </c>
      <c r="BX61" s="103" t="s">
        <v>83</v>
      </c>
      <c r="CL61" s="103" t="s">
        <v>19</v>
      </c>
    </row>
    <row r="62" spans="1:91" s="3" customFormat="1" ht="16.5" customHeight="1">
      <c r="A62" s="96" t="s">
        <v>85</v>
      </c>
      <c r="B62" s="51"/>
      <c r="C62" s="97"/>
      <c r="D62" s="97"/>
      <c r="E62" s="349" t="s">
        <v>105</v>
      </c>
      <c r="F62" s="349"/>
      <c r="G62" s="349"/>
      <c r="H62" s="349"/>
      <c r="I62" s="349"/>
      <c r="J62" s="97"/>
      <c r="K62" s="349" t="s">
        <v>106</v>
      </c>
      <c r="L62" s="349"/>
      <c r="M62" s="349"/>
      <c r="N62" s="349"/>
      <c r="O62" s="349"/>
      <c r="P62" s="349"/>
      <c r="Q62" s="349"/>
      <c r="R62" s="349"/>
      <c r="S62" s="349"/>
      <c r="T62" s="349"/>
      <c r="U62" s="349"/>
      <c r="V62" s="349"/>
      <c r="W62" s="349"/>
      <c r="X62" s="349"/>
      <c r="Y62" s="349"/>
      <c r="Z62" s="349"/>
      <c r="AA62" s="349"/>
      <c r="AB62" s="349"/>
      <c r="AC62" s="349"/>
      <c r="AD62" s="349"/>
      <c r="AE62" s="349"/>
      <c r="AF62" s="349"/>
      <c r="AG62" s="350">
        <f>'442 - SO 442 Parkovací sy...'!J32</f>
        <v>0</v>
      </c>
      <c r="AH62" s="351"/>
      <c r="AI62" s="351"/>
      <c r="AJ62" s="351"/>
      <c r="AK62" s="351"/>
      <c r="AL62" s="351"/>
      <c r="AM62" s="351"/>
      <c r="AN62" s="350">
        <f t="shared" si="0"/>
        <v>0</v>
      </c>
      <c r="AO62" s="351"/>
      <c r="AP62" s="351"/>
      <c r="AQ62" s="98" t="s">
        <v>88</v>
      </c>
      <c r="AR62" s="53"/>
      <c r="AS62" s="99">
        <v>0</v>
      </c>
      <c r="AT62" s="100">
        <f t="shared" si="1"/>
        <v>0</v>
      </c>
      <c r="AU62" s="101">
        <f>'442 - SO 442 Parkovací sy...'!P88</f>
        <v>0</v>
      </c>
      <c r="AV62" s="100">
        <f>'442 - SO 442 Parkovací sy...'!J35</f>
        <v>0</v>
      </c>
      <c r="AW62" s="100">
        <f>'442 - SO 442 Parkovací sy...'!J36</f>
        <v>0</v>
      </c>
      <c r="AX62" s="100">
        <f>'442 - SO 442 Parkovací sy...'!J37</f>
        <v>0</v>
      </c>
      <c r="AY62" s="100">
        <f>'442 - SO 442 Parkovací sy...'!J38</f>
        <v>0</v>
      </c>
      <c r="AZ62" s="100">
        <f>'442 - SO 442 Parkovací sy...'!F35</f>
        <v>0</v>
      </c>
      <c r="BA62" s="100">
        <f>'442 - SO 442 Parkovací sy...'!F36</f>
        <v>0</v>
      </c>
      <c r="BB62" s="100">
        <f>'442 - SO 442 Parkovací sy...'!F37</f>
        <v>0</v>
      </c>
      <c r="BC62" s="100">
        <f>'442 - SO 442 Parkovací sy...'!F38</f>
        <v>0</v>
      </c>
      <c r="BD62" s="102">
        <f>'442 - SO 442 Parkovací sy...'!F39</f>
        <v>0</v>
      </c>
      <c r="BT62" s="103" t="s">
        <v>84</v>
      </c>
      <c r="BV62" s="103" t="s">
        <v>77</v>
      </c>
      <c r="BW62" s="103" t="s">
        <v>107</v>
      </c>
      <c r="BX62" s="103" t="s">
        <v>83</v>
      </c>
      <c r="CL62" s="103" t="s">
        <v>28</v>
      </c>
    </row>
    <row r="63" spans="1:91" s="3" customFormat="1" ht="25.5" customHeight="1">
      <c r="A63" s="96" t="s">
        <v>85</v>
      </c>
      <c r="B63" s="51"/>
      <c r="C63" s="97"/>
      <c r="D63" s="97"/>
      <c r="E63" s="349" t="s">
        <v>108</v>
      </c>
      <c r="F63" s="349"/>
      <c r="G63" s="349"/>
      <c r="H63" s="349"/>
      <c r="I63" s="349"/>
      <c r="J63" s="97"/>
      <c r="K63" s="349" t="s">
        <v>109</v>
      </c>
      <c r="L63" s="349"/>
      <c r="M63" s="349"/>
      <c r="N63" s="349"/>
      <c r="O63" s="349"/>
      <c r="P63" s="349"/>
      <c r="Q63" s="349"/>
      <c r="R63" s="349"/>
      <c r="S63" s="349"/>
      <c r="T63" s="349"/>
      <c r="U63" s="349"/>
      <c r="V63" s="349"/>
      <c r="W63" s="349"/>
      <c r="X63" s="349"/>
      <c r="Y63" s="349"/>
      <c r="Z63" s="349"/>
      <c r="AA63" s="349"/>
      <c r="AB63" s="349"/>
      <c r="AC63" s="349"/>
      <c r="AD63" s="349"/>
      <c r="AE63" s="349"/>
      <c r="AF63" s="349"/>
      <c r="AG63" s="350">
        <f>'451 - SO 451 Úprava trasy...'!J32</f>
        <v>0</v>
      </c>
      <c r="AH63" s="351"/>
      <c r="AI63" s="351"/>
      <c r="AJ63" s="351"/>
      <c r="AK63" s="351"/>
      <c r="AL63" s="351"/>
      <c r="AM63" s="351"/>
      <c r="AN63" s="350">
        <f t="shared" si="0"/>
        <v>0</v>
      </c>
      <c r="AO63" s="351"/>
      <c r="AP63" s="351"/>
      <c r="AQ63" s="98" t="s">
        <v>88</v>
      </c>
      <c r="AR63" s="53"/>
      <c r="AS63" s="99">
        <v>0</v>
      </c>
      <c r="AT63" s="100">
        <f t="shared" si="1"/>
        <v>0</v>
      </c>
      <c r="AU63" s="101">
        <f>'451 - SO 451 Úprava trasy...'!P90</f>
        <v>0</v>
      </c>
      <c r="AV63" s="100">
        <f>'451 - SO 451 Úprava trasy...'!J35</f>
        <v>0</v>
      </c>
      <c r="AW63" s="100">
        <f>'451 - SO 451 Úprava trasy...'!J36</f>
        <v>0</v>
      </c>
      <c r="AX63" s="100">
        <f>'451 - SO 451 Úprava trasy...'!J37</f>
        <v>0</v>
      </c>
      <c r="AY63" s="100">
        <f>'451 - SO 451 Úprava trasy...'!J38</f>
        <v>0</v>
      </c>
      <c r="AZ63" s="100">
        <f>'451 - SO 451 Úprava trasy...'!F35</f>
        <v>0</v>
      </c>
      <c r="BA63" s="100">
        <f>'451 - SO 451 Úprava trasy...'!F36</f>
        <v>0</v>
      </c>
      <c r="BB63" s="100">
        <f>'451 - SO 451 Úprava trasy...'!F37</f>
        <v>0</v>
      </c>
      <c r="BC63" s="100">
        <f>'451 - SO 451 Úprava trasy...'!F38</f>
        <v>0</v>
      </c>
      <c r="BD63" s="102">
        <f>'451 - SO 451 Úprava trasy...'!F39</f>
        <v>0</v>
      </c>
      <c r="BT63" s="103" t="s">
        <v>84</v>
      </c>
      <c r="BV63" s="103" t="s">
        <v>77</v>
      </c>
      <c r="BW63" s="103" t="s">
        <v>110</v>
      </c>
      <c r="BX63" s="103" t="s">
        <v>83</v>
      </c>
      <c r="CL63" s="103" t="s">
        <v>28</v>
      </c>
    </row>
    <row r="64" spans="1:91" s="3" customFormat="1" ht="16.5" customHeight="1">
      <c r="A64" s="96" t="s">
        <v>85</v>
      </c>
      <c r="B64" s="51"/>
      <c r="C64" s="97"/>
      <c r="D64" s="97"/>
      <c r="E64" s="349" t="s">
        <v>111</v>
      </c>
      <c r="F64" s="349"/>
      <c r="G64" s="349"/>
      <c r="H64" s="349"/>
      <c r="I64" s="349"/>
      <c r="J64" s="97"/>
      <c r="K64" s="349" t="s">
        <v>112</v>
      </c>
      <c r="L64" s="349"/>
      <c r="M64" s="349"/>
      <c r="N64" s="349"/>
      <c r="O64" s="349"/>
      <c r="P64" s="349"/>
      <c r="Q64" s="349"/>
      <c r="R64" s="349"/>
      <c r="S64" s="349"/>
      <c r="T64" s="349"/>
      <c r="U64" s="349"/>
      <c r="V64" s="349"/>
      <c r="W64" s="349"/>
      <c r="X64" s="349"/>
      <c r="Y64" s="349"/>
      <c r="Z64" s="349"/>
      <c r="AA64" s="349"/>
      <c r="AB64" s="349"/>
      <c r="AC64" s="349"/>
      <c r="AD64" s="349"/>
      <c r="AE64" s="349"/>
      <c r="AF64" s="349"/>
      <c r="AG64" s="350">
        <f>'461 - SO 461 Přeložka MK ...'!J32</f>
        <v>0</v>
      </c>
      <c r="AH64" s="351"/>
      <c r="AI64" s="351"/>
      <c r="AJ64" s="351"/>
      <c r="AK64" s="351"/>
      <c r="AL64" s="351"/>
      <c r="AM64" s="351"/>
      <c r="AN64" s="350">
        <f t="shared" si="0"/>
        <v>0</v>
      </c>
      <c r="AO64" s="351"/>
      <c r="AP64" s="351"/>
      <c r="AQ64" s="98" t="s">
        <v>88</v>
      </c>
      <c r="AR64" s="53"/>
      <c r="AS64" s="99">
        <v>0</v>
      </c>
      <c r="AT64" s="100">
        <f t="shared" si="1"/>
        <v>0</v>
      </c>
      <c r="AU64" s="101">
        <f>'461 - SO 461 Přeložka MK ...'!P92</f>
        <v>0</v>
      </c>
      <c r="AV64" s="100">
        <f>'461 - SO 461 Přeložka MK ...'!J35</f>
        <v>0</v>
      </c>
      <c r="AW64" s="100">
        <f>'461 - SO 461 Přeložka MK ...'!J36</f>
        <v>0</v>
      </c>
      <c r="AX64" s="100">
        <f>'461 - SO 461 Přeložka MK ...'!J37</f>
        <v>0</v>
      </c>
      <c r="AY64" s="100">
        <f>'461 - SO 461 Přeložka MK ...'!J38</f>
        <v>0</v>
      </c>
      <c r="AZ64" s="100">
        <f>'461 - SO 461 Přeložka MK ...'!F35</f>
        <v>0</v>
      </c>
      <c r="BA64" s="100">
        <f>'461 - SO 461 Přeložka MK ...'!F36</f>
        <v>0</v>
      </c>
      <c r="BB64" s="100">
        <f>'461 - SO 461 Přeložka MK ...'!F37</f>
        <v>0</v>
      </c>
      <c r="BC64" s="100">
        <f>'461 - SO 461 Přeložka MK ...'!F38</f>
        <v>0</v>
      </c>
      <c r="BD64" s="102">
        <f>'461 - SO 461 Přeložka MK ...'!F39</f>
        <v>0</v>
      </c>
      <c r="BT64" s="103" t="s">
        <v>84</v>
      </c>
      <c r="BV64" s="103" t="s">
        <v>77</v>
      </c>
      <c r="BW64" s="103" t="s">
        <v>113</v>
      </c>
      <c r="BX64" s="103" t="s">
        <v>83</v>
      </c>
      <c r="CL64" s="103" t="s">
        <v>28</v>
      </c>
    </row>
    <row r="65" spans="1:91" s="3" customFormat="1" ht="25.5" customHeight="1">
      <c r="A65" s="96" t="s">
        <v>85</v>
      </c>
      <c r="B65" s="51"/>
      <c r="C65" s="97"/>
      <c r="D65" s="97"/>
      <c r="E65" s="349" t="s">
        <v>114</v>
      </c>
      <c r="F65" s="349"/>
      <c r="G65" s="349"/>
      <c r="H65" s="349"/>
      <c r="I65" s="349"/>
      <c r="J65" s="97"/>
      <c r="K65" s="349" t="s">
        <v>115</v>
      </c>
      <c r="L65" s="349"/>
      <c r="M65" s="349"/>
      <c r="N65" s="349"/>
      <c r="O65" s="349"/>
      <c r="P65" s="349"/>
      <c r="Q65" s="349"/>
      <c r="R65" s="349"/>
      <c r="S65" s="349"/>
      <c r="T65" s="349"/>
      <c r="U65" s="349"/>
      <c r="V65" s="349"/>
      <c r="W65" s="349"/>
      <c r="X65" s="349"/>
      <c r="Y65" s="349"/>
      <c r="Z65" s="349"/>
      <c r="AA65" s="349"/>
      <c r="AB65" s="349"/>
      <c r="AC65" s="349"/>
      <c r="AD65" s="349"/>
      <c r="AE65" s="349"/>
      <c r="AF65" s="349"/>
      <c r="AG65" s="350">
        <f>'901-ZV-V - Způsobilé výda...'!J32</f>
        <v>0</v>
      </c>
      <c r="AH65" s="351"/>
      <c r="AI65" s="351"/>
      <c r="AJ65" s="351"/>
      <c r="AK65" s="351"/>
      <c r="AL65" s="351"/>
      <c r="AM65" s="351"/>
      <c r="AN65" s="350">
        <f t="shared" si="0"/>
        <v>0</v>
      </c>
      <c r="AO65" s="351"/>
      <c r="AP65" s="351"/>
      <c r="AQ65" s="98" t="s">
        <v>88</v>
      </c>
      <c r="AR65" s="53"/>
      <c r="AS65" s="99">
        <v>0</v>
      </c>
      <c r="AT65" s="100">
        <f t="shared" si="1"/>
        <v>0</v>
      </c>
      <c r="AU65" s="101">
        <f>'901-ZV-V - Způsobilé výda...'!P88</f>
        <v>0</v>
      </c>
      <c r="AV65" s="100">
        <f>'901-ZV-V - Způsobilé výda...'!J35</f>
        <v>0</v>
      </c>
      <c r="AW65" s="100">
        <f>'901-ZV-V - Způsobilé výda...'!J36</f>
        <v>0</v>
      </c>
      <c r="AX65" s="100">
        <f>'901-ZV-V - Způsobilé výda...'!J37</f>
        <v>0</v>
      </c>
      <c r="AY65" s="100">
        <f>'901-ZV-V - Způsobilé výda...'!J38</f>
        <v>0</v>
      </c>
      <c r="AZ65" s="100">
        <f>'901-ZV-V - Způsobilé výda...'!F35</f>
        <v>0</v>
      </c>
      <c r="BA65" s="100">
        <f>'901-ZV-V - Způsobilé výda...'!F36</f>
        <v>0</v>
      </c>
      <c r="BB65" s="100">
        <f>'901-ZV-V - Způsobilé výda...'!F37</f>
        <v>0</v>
      </c>
      <c r="BC65" s="100">
        <f>'901-ZV-V - Způsobilé výda...'!F38</f>
        <v>0</v>
      </c>
      <c r="BD65" s="102">
        <f>'901-ZV-V - Způsobilé výda...'!F39</f>
        <v>0</v>
      </c>
      <c r="BT65" s="103" t="s">
        <v>84</v>
      </c>
      <c r="BV65" s="103" t="s">
        <v>77</v>
      </c>
      <c r="BW65" s="103" t="s">
        <v>116</v>
      </c>
      <c r="BX65" s="103" t="s">
        <v>83</v>
      </c>
      <c r="CL65" s="103" t="s">
        <v>28</v>
      </c>
    </row>
    <row r="66" spans="1:91" s="6" customFormat="1" ht="27" customHeight="1">
      <c r="B66" s="86"/>
      <c r="C66" s="87"/>
      <c r="D66" s="354" t="s">
        <v>117</v>
      </c>
      <c r="E66" s="354"/>
      <c r="F66" s="354"/>
      <c r="G66" s="354"/>
      <c r="H66" s="354"/>
      <c r="I66" s="88"/>
      <c r="J66" s="354" t="s">
        <v>118</v>
      </c>
      <c r="K66" s="354"/>
      <c r="L66" s="354"/>
      <c r="M66" s="354"/>
      <c r="N66" s="354"/>
      <c r="O66" s="354"/>
      <c r="P66" s="354"/>
      <c r="Q66" s="354"/>
      <c r="R66" s="354"/>
      <c r="S66" s="354"/>
      <c r="T66" s="354"/>
      <c r="U66" s="354"/>
      <c r="V66" s="354"/>
      <c r="W66" s="354"/>
      <c r="X66" s="354"/>
      <c r="Y66" s="354"/>
      <c r="Z66" s="354"/>
      <c r="AA66" s="354"/>
      <c r="AB66" s="354"/>
      <c r="AC66" s="354"/>
      <c r="AD66" s="354"/>
      <c r="AE66" s="354"/>
      <c r="AF66" s="354"/>
      <c r="AG66" s="361">
        <f>ROUND(SUM(AG67:AG74),2)</f>
        <v>0</v>
      </c>
      <c r="AH66" s="353"/>
      <c r="AI66" s="353"/>
      <c r="AJ66" s="353"/>
      <c r="AK66" s="353"/>
      <c r="AL66" s="353"/>
      <c r="AM66" s="353"/>
      <c r="AN66" s="352">
        <f t="shared" si="0"/>
        <v>0</v>
      </c>
      <c r="AO66" s="353"/>
      <c r="AP66" s="353"/>
      <c r="AQ66" s="89" t="s">
        <v>81</v>
      </c>
      <c r="AR66" s="90"/>
      <c r="AS66" s="91">
        <f>ROUND(SUM(AS67:AS74),2)</f>
        <v>0</v>
      </c>
      <c r="AT66" s="92">
        <f t="shared" si="1"/>
        <v>0</v>
      </c>
      <c r="AU66" s="93">
        <f>ROUND(SUM(AU67:AU74),5)</f>
        <v>0</v>
      </c>
      <c r="AV66" s="92">
        <f>ROUND(AZ66*L29,2)</f>
        <v>0</v>
      </c>
      <c r="AW66" s="92">
        <f>ROUND(BA66*L30,2)</f>
        <v>0</v>
      </c>
      <c r="AX66" s="92">
        <f>ROUND(BB66*L29,2)</f>
        <v>0</v>
      </c>
      <c r="AY66" s="92">
        <f>ROUND(BC66*L30,2)</f>
        <v>0</v>
      </c>
      <c r="AZ66" s="92">
        <f>ROUND(SUM(AZ67:AZ74),2)</f>
        <v>0</v>
      </c>
      <c r="BA66" s="92">
        <f>ROUND(SUM(BA67:BA74),2)</f>
        <v>0</v>
      </c>
      <c r="BB66" s="92">
        <f>ROUND(SUM(BB67:BB74),2)</f>
        <v>0</v>
      </c>
      <c r="BC66" s="92">
        <f>ROUND(SUM(BC67:BC74),2)</f>
        <v>0</v>
      </c>
      <c r="BD66" s="94">
        <f>ROUND(SUM(BD67:BD74),2)</f>
        <v>0</v>
      </c>
      <c r="BS66" s="95" t="s">
        <v>74</v>
      </c>
      <c r="BT66" s="95" t="s">
        <v>82</v>
      </c>
      <c r="BU66" s="95" t="s">
        <v>76</v>
      </c>
      <c r="BV66" s="95" t="s">
        <v>77</v>
      </c>
      <c r="BW66" s="95" t="s">
        <v>119</v>
      </c>
      <c r="BX66" s="95" t="s">
        <v>5</v>
      </c>
      <c r="CL66" s="95" t="s">
        <v>19</v>
      </c>
      <c r="CM66" s="95" t="s">
        <v>84</v>
      </c>
    </row>
    <row r="67" spans="1:91" s="3" customFormat="1" ht="16.5" customHeight="1">
      <c r="A67" s="96" t="s">
        <v>85</v>
      </c>
      <c r="B67" s="51"/>
      <c r="C67" s="97"/>
      <c r="D67" s="97"/>
      <c r="E67" s="349" t="s">
        <v>120</v>
      </c>
      <c r="F67" s="349"/>
      <c r="G67" s="349"/>
      <c r="H67" s="349"/>
      <c r="I67" s="349"/>
      <c r="J67" s="97"/>
      <c r="K67" s="349" t="s">
        <v>121</v>
      </c>
      <c r="L67" s="349"/>
      <c r="M67" s="349"/>
      <c r="N67" s="349"/>
      <c r="O67" s="349"/>
      <c r="P67" s="349"/>
      <c r="Q67" s="349"/>
      <c r="R67" s="349"/>
      <c r="S67" s="349"/>
      <c r="T67" s="349"/>
      <c r="U67" s="349"/>
      <c r="V67" s="349"/>
      <c r="W67" s="349"/>
      <c r="X67" s="349"/>
      <c r="Y67" s="349"/>
      <c r="Z67" s="349"/>
      <c r="AA67" s="349"/>
      <c r="AB67" s="349"/>
      <c r="AC67" s="349"/>
      <c r="AD67" s="349"/>
      <c r="AE67" s="349"/>
      <c r="AF67" s="349"/>
      <c r="AG67" s="350">
        <f>'001 - SO 001 - DEMOLICE'!J32</f>
        <v>0</v>
      </c>
      <c r="AH67" s="351"/>
      <c r="AI67" s="351"/>
      <c r="AJ67" s="351"/>
      <c r="AK67" s="351"/>
      <c r="AL67" s="351"/>
      <c r="AM67" s="351"/>
      <c r="AN67" s="350">
        <f t="shared" si="0"/>
        <v>0</v>
      </c>
      <c r="AO67" s="351"/>
      <c r="AP67" s="351"/>
      <c r="AQ67" s="98" t="s">
        <v>88</v>
      </c>
      <c r="AR67" s="53"/>
      <c r="AS67" s="99">
        <v>0</v>
      </c>
      <c r="AT67" s="100">
        <f t="shared" si="1"/>
        <v>0</v>
      </c>
      <c r="AU67" s="101">
        <f>'001 - SO 001 - DEMOLICE'!P89</f>
        <v>0</v>
      </c>
      <c r="AV67" s="100">
        <f>'001 - SO 001 - DEMOLICE'!J35</f>
        <v>0</v>
      </c>
      <c r="AW67" s="100">
        <f>'001 - SO 001 - DEMOLICE'!J36</f>
        <v>0</v>
      </c>
      <c r="AX67" s="100">
        <f>'001 - SO 001 - DEMOLICE'!J37</f>
        <v>0</v>
      </c>
      <c r="AY67" s="100">
        <f>'001 - SO 001 - DEMOLICE'!J38</f>
        <v>0</v>
      </c>
      <c r="AZ67" s="100">
        <f>'001 - SO 001 - DEMOLICE'!F35</f>
        <v>0</v>
      </c>
      <c r="BA67" s="100">
        <f>'001 - SO 001 - DEMOLICE'!F36</f>
        <v>0</v>
      </c>
      <c r="BB67" s="100">
        <f>'001 - SO 001 - DEMOLICE'!F37</f>
        <v>0</v>
      </c>
      <c r="BC67" s="100">
        <f>'001 - SO 001 - DEMOLICE'!F38</f>
        <v>0</v>
      </c>
      <c r="BD67" s="102">
        <f>'001 - SO 001 - DEMOLICE'!F39</f>
        <v>0</v>
      </c>
      <c r="BT67" s="103" t="s">
        <v>84</v>
      </c>
      <c r="BV67" s="103" t="s">
        <v>77</v>
      </c>
      <c r="BW67" s="103" t="s">
        <v>122</v>
      </c>
      <c r="BX67" s="103" t="s">
        <v>119</v>
      </c>
      <c r="CL67" s="103" t="s">
        <v>123</v>
      </c>
    </row>
    <row r="68" spans="1:91" s="3" customFormat="1" ht="16.5" customHeight="1">
      <c r="A68" s="96" t="s">
        <v>85</v>
      </c>
      <c r="B68" s="51"/>
      <c r="C68" s="97"/>
      <c r="D68" s="97"/>
      <c r="E68" s="349" t="s">
        <v>124</v>
      </c>
      <c r="F68" s="349"/>
      <c r="G68" s="349"/>
      <c r="H68" s="349"/>
      <c r="I68" s="349"/>
      <c r="J68" s="97"/>
      <c r="K68" s="349" t="s">
        <v>125</v>
      </c>
      <c r="L68" s="349"/>
      <c r="M68" s="349"/>
      <c r="N68" s="349"/>
      <c r="O68" s="349"/>
      <c r="P68" s="349"/>
      <c r="Q68" s="349"/>
      <c r="R68" s="349"/>
      <c r="S68" s="349"/>
      <c r="T68" s="349"/>
      <c r="U68" s="349"/>
      <c r="V68" s="349"/>
      <c r="W68" s="349"/>
      <c r="X68" s="349"/>
      <c r="Y68" s="349"/>
      <c r="Z68" s="349"/>
      <c r="AA68" s="349"/>
      <c r="AB68" s="349"/>
      <c r="AC68" s="349"/>
      <c r="AD68" s="349"/>
      <c r="AE68" s="349"/>
      <c r="AF68" s="349"/>
      <c r="AG68" s="350">
        <f>'101 - SO 101 - PARKOVIŠTĚ'!J32</f>
        <v>0</v>
      </c>
      <c r="AH68" s="351"/>
      <c r="AI68" s="351"/>
      <c r="AJ68" s="351"/>
      <c r="AK68" s="351"/>
      <c r="AL68" s="351"/>
      <c r="AM68" s="351"/>
      <c r="AN68" s="350">
        <f t="shared" si="0"/>
        <v>0</v>
      </c>
      <c r="AO68" s="351"/>
      <c r="AP68" s="351"/>
      <c r="AQ68" s="98" t="s">
        <v>88</v>
      </c>
      <c r="AR68" s="53"/>
      <c r="AS68" s="99">
        <v>0</v>
      </c>
      <c r="AT68" s="100">
        <f t="shared" si="1"/>
        <v>0</v>
      </c>
      <c r="AU68" s="101">
        <f>'101 - SO 101 - PARKOVIŠTĚ'!P91</f>
        <v>0</v>
      </c>
      <c r="AV68" s="100">
        <f>'101 - SO 101 - PARKOVIŠTĚ'!J35</f>
        <v>0</v>
      </c>
      <c r="AW68" s="100">
        <f>'101 - SO 101 - PARKOVIŠTĚ'!J36</f>
        <v>0</v>
      </c>
      <c r="AX68" s="100">
        <f>'101 - SO 101 - PARKOVIŠTĚ'!J37</f>
        <v>0</v>
      </c>
      <c r="AY68" s="100">
        <f>'101 - SO 101 - PARKOVIŠTĚ'!J38</f>
        <v>0</v>
      </c>
      <c r="AZ68" s="100">
        <f>'101 - SO 101 - PARKOVIŠTĚ'!F35</f>
        <v>0</v>
      </c>
      <c r="BA68" s="100">
        <f>'101 - SO 101 - PARKOVIŠTĚ'!F36</f>
        <v>0</v>
      </c>
      <c r="BB68" s="100">
        <f>'101 - SO 101 - PARKOVIŠTĚ'!F37</f>
        <v>0</v>
      </c>
      <c r="BC68" s="100">
        <f>'101 - SO 101 - PARKOVIŠTĚ'!F38</f>
        <v>0</v>
      </c>
      <c r="BD68" s="102">
        <f>'101 - SO 101 - PARKOVIŠTĚ'!F39</f>
        <v>0</v>
      </c>
      <c r="BT68" s="103" t="s">
        <v>84</v>
      </c>
      <c r="BV68" s="103" t="s">
        <v>77</v>
      </c>
      <c r="BW68" s="103" t="s">
        <v>126</v>
      </c>
      <c r="BX68" s="103" t="s">
        <v>119</v>
      </c>
      <c r="CL68" s="103" t="s">
        <v>127</v>
      </c>
    </row>
    <row r="69" spans="1:91" s="3" customFormat="1" ht="25.5" customHeight="1">
      <c r="A69" s="96" t="s">
        <v>85</v>
      </c>
      <c r="B69" s="51"/>
      <c r="C69" s="97"/>
      <c r="D69" s="97"/>
      <c r="E69" s="349" t="s">
        <v>128</v>
      </c>
      <c r="F69" s="349"/>
      <c r="G69" s="349"/>
      <c r="H69" s="349"/>
      <c r="I69" s="349"/>
      <c r="J69" s="97"/>
      <c r="K69" s="349" t="s">
        <v>129</v>
      </c>
      <c r="L69" s="349"/>
      <c r="M69" s="349"/>
      <c r="N69" s="349"/>
      <c r="O69" s="349"/>
      <c r="P69" s="349"/>
      <c r="Q69" s="349"/>
      <c r="R69" s="349"/>
      <c r="S69" s="349"/>
      <c r="T69" s="349"/>
      <c r="U69" s="349"/>
      <c r="V69" s="349"/>
      <c r="W69" s="349"/>
      <c r="X69" s="349"/>
      <c r="Y69" s="349"/>
      <c r="Z69" s="349"/>
      <c r="AA69" s="349"/>
      <c r="AB69" s="349"/>
      <c r="AC69" s="349"/>
      <c r="AD69" s="349"/>
      <c r="AE69" s="349"/>
      <c r="AF69" s="349"/>
      <c r="AG69" s="350">
        <f>'301 - 301 Kanalizace dešť...'!J32</f>
        <v>0</v>
      </c>
      <c r="AH69" s="351"/>
      <c r="AI69" s="351"/>
      <c r="AJ69" s="351"/>
      <c r="AK69" s="351"/>
      <c r="AL69" s="351"/>
      <c r="AM69" s="351"/>
      <c r="AN69" s="350">
        <f t="shared" si="0"/>
        <v>0</v>
      </c>
      <c r="AO69" s="351"/>
      <c r="AP69" s="351"/>
      <c r="AQ69" s="98" t="s">
        <v>88</v>
      </c>
      <c r="AR69" s="53"/>
      <c r="AS69" s="99">
        <v>0</v>
      </c>
      <c r="AT69" s="100">
        <f t="shared" si="1"/>
        <v>0</v>
      </c>
      <c r="AU69" s="101">
        <f>'301 - 301 Kanalizace dešť...'!P93</f>
        <v>0</v>
      </c>
      <c r="AV69" s="100">
        <f>'301 - 301 Kanalizace dešť...'!J35</f>
        <v>0</v>
      </c>
      <c r="AW69" s="100">
        <f>'301 - 301 Kanalizace dešť...'!J36</f>
        <v>0</v>
      </c>
      <c r="AX69" s="100">
        <f>'301 - 301 Kanalizace dešť...'!J37</f>
        <v>0</v>
      </c>
      <c r="AY69" s="100">
        <f>'301 - 301 Kanalizace dešť...'!J38</f>
        <v>0</v>
      </c>
      <c r="AZ69" s="100">
        <f>'301 - 301 Kanalizace dešť...'!F35</f>
        <v>0</v>
      </c>
      <c r="BA69" s="100">
        <f>'301 - 301 Kanalizace dešť...'!F36</f>
        <v>0</v>
      </c>
      <c r="BB69" s="100">
        <f>'301 - 301 Kanalizace dešť...'!F37</f>
        <v>0</v>
      </c>
      <c r="BC69" s="100">
        <f>'301 - 301 Kanalizace dešť...'!F38</f>
        <v>0</v>
      </c>
      <c r="BD69" s="102">
        <f>'301 - 301 Kanalizace dešť...'!F39</f>
        <v>0</v>
      </c>
      <c r="BT69" s="103" t="s">
        <v>84</v>
      </c>
      <c r="BV69" s="103" t="s">
        <v>77</v>
      </c>
      <c r="BW69" s="103" t="s">
        <v>130</v>
      </c>
      <c r="BX69" s="103" t="s">
        <v>119</v>
      </c>
      <c r="CL69" s="103" t="s">
        <v>28</v>
      </c>
    </row>
    <row r="70" spans="1:91" s="3" customFormat="1" ht="16.5" customHeight="1">
      <c r="A70" s="96" t="s">
        <v>85</v>
      </c>
      <c r="B70" s="51"/>
      <c r="C70" s="97"/>
      <c r="D70" s="97"/>
      <c r="E70" s="349" t="s">
        <v>131</v>
      </c>
      <c r="F70" s="349"/>
      <c r="G70" s="349"/>
      <c r="H70" s="349"/>
      <c r="I70" s="349"/>
      <c r="J70" s="97"/>
      <c r="K70" s="349" t="s">
        <v>106</v>
      </c>
      <c r="L70" s="349"/>
      <c r="M70" s="349"/>
      <c r="N70" s="349"/>
      <c r="O70" s="349"/>
      <c r="P70" s="349"/>
      <c r="Q70" s="349"/>
      <c r="R70" s="349"/>
      <c r="S70" s="349"/>
      <c r="T70" s="349"/>
      <c r="U70" s="349"/>
      <c r="V70" s="349"/>
      <c r="W70" s="349"/>
      <c r="X70" s="349"/>
      <c r="Y70" s="349"/>
      <c r="Z70" s="349"/>
      <c r="AA70" s="349"/>
      <c r="AB70" s="349"/>
      <c r="AC70" s="349"/>
      <c r="AD70" s="349"/>
      <c r="AE70" s="349"/>
      <c r="AF70" s="349"/>
      <c r="AG70" s="350">
        <f>'442-ZV-H - SO 442 Parkova...'!J32</f>
        <v>0</v>
      </c>
      <c r="AH70" s="351"/>
      <c r="AI70" s="351"/>
      <c r="AJ70" s="351"/>
      <c r="AK70" s="351"/>
      <c r="AL70" s="351"/>
      <c r="AM70" s="351"/>
      <c r="AN70" s="350">
        <f t="shared" si="0"/>
        <v>0</v>
      </c>
      <c r="AO70" s="351"/>
      <c r="AP70" s="351"/>
      <c r="AQ70" s="98" t="s">
        <v>88</v>
      </c>
      <c r="AR70" s="53"/>
      <c r="AS70" s="99">
        <v>0</v>
      </c>
      <c r="AT70" s="100">
        <f t="shared" si="1"/>
        <v>0</v>
      </c>
      <c r="AU70" s="101">
        <f>'442-ZV-H - SO 442 Parkova...'!P87</f>
        <v>0</v>
      </c>
      <c r="AV70" s="100">
        <f>'442-ZV-H - SO 442 Parkova...'!J35</f>
        <v>0</v>
      </c>
      <c r="AW70" s="100">
        <f>'442-ZV-H - SO 442 Parkova...'!J36</f>
        <v>0</v>
      </c>
      <c r="AX70" s="100">
        <f>'442-ZV-H - SO 442 Parkova...'!J37</f>
        <v>0</v>
      </c>
      <c r="AY70" s="100">
        <f>'442-ZV-H - SO 442 Parkova...'!J38</f>
        <v>0</v>
      </c>
      <c r="AZ70" s="100">
        <f>'442-ZV-H - SO 442 Parkova...'!F35</f>
        <v>0</v>
      </c>
      <c r="BA70" s="100">
        <f>'442-ZV-H - SO 442 Parkova...'!F36</f>
        <v>0</v>
      </c>
      <c r="BB70" s="100">
        <f>'442-ZV-H - SO 442 Parkova...'!F37</f>
        <v>0</v>
      </c>
      <c r="BC70" s="100">
        <f>'442-ZV-H - SO 442 Parkova...'!F38</f>
        <v>0</v>
      </c>
      <c r="BD70" s="102">
        <f>'442-ZV-H - SO 442 Parkova...'!F39</f>
        <v>0</v>
      </c>
      <c r="BT70" s="103" t="s">
        <v>84</v>
      </c>
      <c r="BV70" s="103" t="s">
        <v>77</v>
      </c>
      <c r="BW70" s="103" t="s">
        <v>132</v>
      </c>
      <c r="BX70" s="103" t="s">
        <v>119</v>
      </c>
      <c r="CL70" s="103" t="s">
        <v>28</v>
      </c>
    </row>
    <row r="71" spans="1:91" s="3" customFormat="1" ht="16.5" customHeight="1">
      <c r="A71" s="96" t="s">
        <v>85</v>
      </c>
      <c r="B71" s="51"/>
      <c r="C71" s="97"/>
      <c r="D71" s="97"/>
      <c r="E71" s="349" t="s">
        <v>133</v>
      </c>
      <c r="F71" s="349"/>
      <c r="G71" s="349"/>
      <c r="H71" s="349"/>
      <c r="I71" s="349"/>
      <c r="J71" s="97"/>
      <c r="K71" s="349" t="s">
        <v>134</v>
      </c>
      <c r="L71" s="349"/>
      <c r="M71" s="349"/>
      <c r="N71" s="349"/>
      <c r="O71" s="349"/>
      <c r="P71" s="349"/>
      <c r="Q71" s="349"/>
      <c r="R71" s="349"/>
      <c r="S71" s="349"/>
      <c r="T71" s="349"/>
      <c r="U71" s="349"/>
      <c r="V71" s="349"/>
      <c r="W71" s="349"/>
      <c r="X71" s="349"/>
      <c r="Y71" s="349"/>
      <c r="Z71" s="349"/>
      <c r="AA71" s="349"/>
      <c r="AB71" s="349"/>
      <c r="AC71" s="349"/>
      <c r="AD71" s="349"/>
      <c r="AE71" s="349"/>
      <c r="AF71" s="349"/>
      <c r="AG71" s="350">
        <f>'463 - SO 463 Kamerový systém'!J32</f>
        <v>0</v>
      </c>
      <c r="AH71" s="351"/>
      <c r="AI71" s="351"/>
      <c r="AJ71" s="351"/>
      <c r="AK71" s="351"/>
      <c r="AL71" s="351"/>
      <c r="AM71" s="351"/>
      <c r="AN71" s="350">
        <f t="shared" si="0"/>
        <v>0</v>
      </c>
      <c r="AO71" s="351"/>
      <c r="AP71" s="351"/>
      <c r="AQ71" s="98" t="s">
        <v>88</v>
      </c>
      <c r="AR71" s="53"/>
      <c r="AS71" s="99">
        <v>0</v>
      </c>
      <c r="AT71" s="100">
        <f t="shared" si="1"/>
        <v>0</v>
      </c>
      <c r="AU71" s="101">
        <f>'463 - SO 463 Kamerový systém'!P90</f>
        <v>0</v>
      </c>
      <c r="AV71" s="100">
        <f>'463 - SO 463 Kamerový systém'!J35</f>
        <v>0</v>
      </c>
      <c r="AW71" s="100">
        <f>'463 - SO 463 Kamerový systém'!J36</f>
        <v>0</v>
      </c>
      <c r="AX71" s="100">
        <f>'463 - SO 463 Kamerový systém'!J37</f>
        <v>0</v>
      </c>
      <c r="AY71" s="100">
        <f>'463 - SO 463 Kamerový systém'!J38</f>
        <v>0</v>
      </c>
      <c r="AZ71" s="100">
        <f>'463 - SO 463 Kamerový systém'!F35</f>
        <v>0</v>
      </c>
      <c r="BA71" s="100">
        <f>'463 - SO 463 Kamerový systém'!F36</f>
        <v>0</v>
      </c>
      <c r="BB71" s="100">
        <f>'463 - SO 463 Kamerový systém'!F37</f>
        <v>0</v>
      </c>
      <c r="BC71" s="100">
        <f>'463 - SO 463 Kamerový systém'!F38</f>
        <v>0</v>
      </c>
      <c r="BD71" s="102">
        <f>'463 - SO 463 Kamerový systém'!F39</f>
        <v>0</v>
      </c>
      <c r="BT71" s="103" t="s">
        <v>84</v>
      </c>
      <c r="BV71" s="103" t="s">
        <v>77</v>
      </c>
      <c r="BW71" s="103" t="s">
        <v>135</v>
      </c>
      <c r="BX71" s="103" t="s">
        <v>119</v>
      </c>
      <c r="CL71" s="103" t="s">
        <v>28</v>
      </c>
    </row>
    <row r="72" spans="1:91" s="3" customFormat="1" ht="16.5" customHeight="1">
      <c r="A72" s="96" t="s">
        <v>85</v>
      </c>
      <c r="B72" s="51"/>
      <c r="C72" s="97"/>
      <c r="D72" s="97"/>
      <c r="E72" s="349" t="s">
        <v>136</v>
      </c>
      <c r="F72" s="349"/>
      <c r="G72" s="349"/>
      <c r="H72" s="349"/>
      <c r="I72" s="349"/>
      <c r="J72" s="97"/>
      <c r="K72" s="349" t="s">
        <v>137</v>
      </c>
      <c r="L72" s="349"/>
      <c r="M72" s="349"/>
      <c r="N72" s="349"/>
      <c r="O72" s="349"/>
      <c r="P72" s="349"/>
      <c r="Q72" s="349"/>
      <c r="R72" s="349"/>
      <c r="S72" s="349"/>
      <c r="T72" s="349"/>
      <c r="U72" s="349"/>
      <c r="V72" s="349"/>
      <c r="W72" s="349"/>
      <c r="X72" s="349"/>
      <c r="Y72" s="349"/>
      <c r="Z72" s="349"/>
      <c r="AA72" s="349"/>
      <c r="AB72" s="349"/>
      <c r="AC72" s="349"/>
      <c r="AD72" s="349"/>
      <c r="AE72" s="349"/>
      <c r="AF72" s="349"/>
      <c r="AG72" s="350">
        <f>'700 - SO 700 Oplocení'!J32</f>
        <v>0</v>
      </c>
      <c r="AH72" s="351"/>
      <c r="AI72" s="351"/>
      <c r="AJ72" s="351"/>
      <c r="AK72" s="351"/>
      <c r="AL72" s="351"/>
      <c r="AM72" s="351"/>
      <c r="AN72" s="350">
        <f t="shared" si="0"/>
        <v>0</v>
      </c>
      <c r="AO72" s="351"/>
      <c r="AP72" s="351"/>
      <c r="AQ72" s="98" t="s">
        <v>88</v>
      </c>
      <c r="AR72" s="53"/>
      <c r="AS72" s="99">
        <v>0</v>
      </c>
      <c r="AT72" s="100">
        <f t="shared" si="1"/>
        <v>0</v>
      </c>
      <c r="AU72" s="101">
        <f>'700 - SO 700 Oplocení'!P94</f>
        <v>0</v>
      </c>
      <c r="AV72" s="100">
        <f>'700 - SO 700 Oplocení'!J35</f>
        <v>0</v>
      </c>
      <c r="AW72" s="100">
        <f>'700 - SO 700 Oplocení'!J36</f>
        <v>0</v>
      </c>
      <c r="AX72" s="100">
        <f>'700 - SO 700 Oplocení'!J37</f>
        <v>0</v>
      </c>
      <c r="AY72" s="100">
        <f>'700 - SO 700 Oplocení'!J38</f>
        <v>0</v>
      </c>
      <c r="AZ72" s="100">
        <f>'700 - SO 700 Oplocení'!F35</f>
        <v>0</v>
      </c>
      <c r="BA72" s="100">
        <f>'700 - SO 700 Oplocení'!F36</f>
        <v>0</v>
      </c>
      <c r="BB72" s="100">
        <f>'700 - SO 700 Oplocení'!F37</f>
        <v>0</v>
      </c>
      <c r="BC72" s="100">
        <f>'700 - SO 700 Oplocení'!F38</f>
        <v>0</v>
      </c>
      <c r="BD72" s="102">
        <f>'700 - SO 700 Oplocení'!F39</f>
        <v>0</v>
      </c>
      <c r="BT72" s="103" t="s">
        <v>84</v>
      </c>
      <c r="BV72" s="103" t="s">
        <v>77</v>
      </c>
      <c r="BW72" s="103" t="s">
        <v>138</v>
      </c>
      <c r="BX72" s="103" t="s">
        <v>119</v>
      </c>
      <c r="CL72" s="103" t="s">
        <v>28</v>
      </c>
    </row>
    <row r="73" spans="1:91" s="3" customFormat="1" ht="16.5" customHeight="1">
      <c r="A73" s="96" t="s">
        <v>85</v>
      </c>
      <c r="B73" s="51"/>
      <c r="C73" s="97"/>
      <c r="D73" s="97"/>
      <c r="E73" s="349" t="s">
        <v>139</v>
      </c>
      <c r="F73" s="349"/>
      <c r="G73" s="349"/>
      <c r="H73" s="349"/>
      <c r="I73" s="349"/>
      <c r="J73" s="97"/>
      <c r="K73" s="349" t="s">
        <v>140</v>
      </c>
      <c r="L73" s="349"/>
      <c r="M73" s="349"/>
      <c r="N73" s="349"/>
      <c r="O73" s="349"/>
      <c r="P73" s="349"/>
      <c r="Q73" s="349"/>
      <c r="R73" s="349"/>
      <c r="S73" s="349"/>
      <c r="T73" s="349"/>
      <c r="U73" s="349"/>
      <c r="V73" s="349"/>
      <c r="W73" s="349"/>
      <c r="X73" s="349"/>
      <c r="Y73" s="349"/>
      <c r="Z73" s="349"/>
      <c r="AA73" s="349"/>
      <c r="AB73" s="349"/>
      <c r="AC73" s="349"/>
      <c r="AD73" s="349"/>
      <c r="AE73" s="349"/>
      <c r="AF73" s="349"/>
      <c r="AG73" s="350">
        <f>'800 - SO 800 VEGETAČNÍ ÚP...'!J32</f>
        <v>0</v>
      </c>
      <c r="AH73" s="351"/>
      <c r="AI73" s="351"/>
      <c r="AJ73" s="351"/>
      <c r="AK73" s="351"/>
      <c r="AL73" s="351"/>
      <c r="AM73" s="351"/>
      <c r="AN73" s="350">
        <f t="shared" si="0"/>
        <v>0</v>
      </c>
      <c r="AO73" s="351"/>
      <c r="AP73" s="351"/>
      <c r="AQ73" s="98" t="s">
        <v>88</v>
      </c>
      <c r="AR73" s="53"/>
      <c r="AS73" s="99">
        <v>0</v>
      </c>
      <c r="AT73" s="100">
        <f t="shared" si="1"/>
        <v>0</v>
      </c>
      <c r="AU73" s="101">
        <f>'800 - SO 800 VEGETAČNÍ ÚP...'!P88</f>
        <v>0</v>
      </c>
      <c r="AV73" s="100">
        <f>'800 - SO 800 VEGETAČNÍ ÚP...'!J35</f>
        <v>0</v>
      </c>
      <c r="AW73" s="100">
        <f>'800 - SO 800 VEGETAČNÍ ÚP...'!J36</f>
        <v>0</v>
      </c>
      <c r="AX73" s="100">
        <f>'800 - SO 800 VEGETAČNÍ ÚP...'!J37</f>
        <v>0</v>
      </c>
      <c r="AY73" s="100">
        <f>'800 - SO 800 VEGETAČNÍ ÚP...'!J38</f>
        <v>0</v>
      </c>
      <c r="AZ73" s="100">
        <f>'800 - SO 800 VEGETAČNÍ ÚP...'!F35</f>
        <v>0</v>
      </c>
      <c r="BA73" s="100">
        <f>'800 - SO 800 VEGETAČNÍ ÚP...'!F36</f>
        <v>0</v>
      </c>
      <c r="BB73" s="100">
        <f>'800 - SO 800 VEGETAČNÍ ÚP...'!F37</f>
        <v>0</v>
      </c>
      <c r="BC73" s="100">
        <f>'800 - SO 800 VEGETAČNÍ ÚP...'!F38</f>
        <v>0</v>
      </c>
      <c r="BD73" s="102">
        <f>'800 - SO 800 VEGETAČNÍ ÚP...'!F39</f>
        <v>0</v>
      </c>
      <c r="BT73" s="103" t="s">
        <v>84</v>
      </c>
      <c r="BV73" s="103" t="s">
        <v>77</v>
      </c>
      <c r="BW73" s="103" t="s">
        <v>141</v>
      </c>
      <c r="BX73" s="103" t="s">
        <v>119</v>
      </c>
      <c r="CL73" s="103" t="s">
        <v>28</v>
      </c>
    </row>
    <row r="74" spans="1:91" s="3" customFormat="1" ht="25.5" customHeight="1">
      <c r="A74" s="96" t="s">
        <v>85</v>
      </c>
      <c r="B74" s="51"/>
      <c r="C74" s="97"/>
      <c r="D74" s="97"/>
      <c r="E74" s="349" t="s">
        <v>142</v>
      </c>
      <c r="F74" s="349"/>
      <c r="G74" s="349"/>
      <c r="H74" s="349"/>
      <c r="I74" s="349"/>
      <c r="J74" s="97"/>
      <c r="K74" s="349" t="s">
        <v>143</v>
      </c>
      <c r="L74" s="349"/>
      <c r="M74" s="349"/>
      <c r="N74" s="349"/>
      <c r="O74" s="349"/>
      <c r="P74" s="349"/>
      <c r="Q74" s="349"/>
      <c r="R74" s="349"/>
      <c r="S74" s="349"/>
      <c r="T74" s="349"/>
      <c r="U74" s="349"/>
      <c r="V74" s="349"/>
      <c r="W74" s="349"/>
      <c r="X74" s="349"/>
      <c r="Y74" s="349"/>
      <c r="Z74" s="349"/>
      <c r="AA74" s="349"/>
      <c r="AB74" s="349"/>
      <c r="AC74" s="349"/>
      <c r="AD74" s="349"/>
      <c r="AE74" s="349"/>
      <c r="AF74" s="349"/>
      <c r="AG74" s="350">
        <f>'901-ZV-H - Způsobilé výda...'!J32</f>
        <v>0</v>
      </c>
      <c r="AH74" s="351"/>
      <c r="AI74" s="351"/>
      <c r="AJ74" s="351"/>
      <c r="AK74" s="351"/>
      <c r="AL74" s="351"/>
      <c r="AM74" s="351"/>
      <c r="AN74" s="350">
        <f t="shared" si="0"/>
        <v>0</v>
      </c>
      <c r="AO74" s="351"/>
      <c r="AP74" s="351"/>
      <c r="AQ74" s="98" t="s">
        <v>88</v>
      </c>
      <c r="AR74" s="53"/>
      <c r="AS74" s="99">
        <v>0</v>
      </c>
      <c r="AT74" s="100">
        <f t="shared" si="1"/>
        <v>0</v>
      </c>
      <c r="AU74" s="101">
        <f>'901-ZV-H - Způsobilé výda...'!P89</f>
        <v>0</v>
      </c>
      <c r="AV74" s="100">
        <f>'901-ZV-H - Způsobilé výda...'!J35</f>
        <v>0</v>
      </c>
      <c r="AW74" s="100">
        <f>'901-ZV-H - Způsobilé výda...'!J36</f>
        <v>0</v>
      </c>
      <c r="AX74" s="100">
        <f>'901-ZV-H - Způsobilé výda...'!J37</f>
        <v>0</v>
      </c>
      <c r="AY74" s="100">
        <f>'901-ZV-H - Způsobilé výda...'!J38</f>
        <v>0</v>
      </c>
      <c r="AZ74" s="100">
        <f>'901-ZV-H - Způsobilé výda...'!F35</f>
        <v>0</v>
      </c>
      <c r="BA74" s="100">
        <f>'901-ZV-H - Způsobilé výda...'!F36</f>
        <v>0</v>
      </c>
      <c r="BB74" s="100">
        <f>'901-ZV-H - Způsobilé výda...'!F37</f>
        <v>0</v>
      </c>
      <c r="BC74" s="100">
        <f>'901-ZV-H - Způsobilé výda...'!F38</f>
        <v>0</v>
      </c>
      <c r="BD74" s="102">
        <f>'901-ZV-H - Způsobilé výda...'!F39</f>
        <v>0</v>
      </c>
      <c r="BT74" s="103" t="s">
        <v>84</v>
      </c>
      <c r="BV74" s="103" t="s">
        <v>77</v>
      </c>
      <c r="BW74" s="103" t="s">
        <v>144</v>
      </c>
      <c r="BX74" s="103" t="s">
        <v>119</v>
      </c>
      <c r="CL74" s="103" t="s">
        <v>28</v>
      </c>
    </row>
    <row r="75" spans="1:91" s="6" customFormat="1" ht="16.5" customHeight="1">
      <c r="B75" s="86"/>
      <c r="C75" s="87"/>
      <c r="D75" s="354" t="s">
        <v>145</v>
      </c>
      <c r="E75" s="354"/>
      <c r="F75" s="354"/>
      <c r="G75" s="354"/>
      <c r="H75" s="354"/>
      <c r="I75" s="88"/>
      <c r="J75" s="354" t="s">
        <v>146</v>
      </c>
      <c r="K75" s="354"/>
      <c r="L75" s="354"/>
      <c r="M75" s="354"/>
      <c r="N75" s="354"/>
      <c r="O75" s="354"/>
      <c r="P75" s="354"/>
      <c r="Q75" s="354"/>
      <c r="R75" s="354"/>
      <c r="S75" s="354"/>
      <c r="T75" s="354"/>
      <c r="U75" s="354"/>
      <c r="V75" s="354"/>
      <c r="W75" s="354"/>
      <c r="X75" s="354"/>
      <c r="Y75" s="354"/>
      <c r="Z75" s="354"/>
      <c r="AA75" s="354"/>
      <c r="AB75" s="354"/>
      <c r="AC75" s="354"/>
      <c r="AD75" s="354"/>
      <c r="AE75" s="354"/>
      <c r="AF75" s="354"/>
      <c r="AG75" s="361">
        <f>ROUND(AG76,2)</f>
        <v>0</v>
      </c>
      <c r="AH75" s="353"/>
      <c r="AI75" s="353"/>
      <c r="AJ75" s="353"/>
      <c r="AK75" s="353"/>
      <c r="AL75" s="353"/>
      <c r="AM75" s="353"/>
      <c r="AN75" s="352">
        <f t="shared" si="0"/>
        <v>0</v>
      </c>
      <c r="AO75" s="353"/>
      <c r="AP75" s="353"/>
      <c r="AQ75" s="89" t="s">
        <v>81</v>
      </c>
      <c r="AR75" s="90"/>
      <c r="AS75" s="91">
        <f>ROUND(AS76,2)</f>
        <v>0</v>
      </c>
      <c r="AT75" s="92">
        <f t="shared" si="1"/>
        <v>0</v>
      </c>
      <c r="AU75" s="93">
        <f>ROUND(AU76,5)</f>
        <v>0</v>
      </c>
      <c r="AV75" s="92">
        <f>ROUND(AZ75*L29,2)</f>
        <v>0</v>
      </c>
      <c r="AW75" s="92">
        <f>ROUND(BA75*L30,2)</f>
        <v>0</v>
      </c>
      <c r="AX75" s="92">
        <f>ROUND(BB75*L29,2)</f>
        <v>0</v>
      </c>
      <c r="AY75" s="92">
        <f>ROUND(BC75*L30,2)</f>
        <v>0</v>
      </c>
      <c r="AZ75" s="92">
        <f>ROUND(AZ76,2)</f>
        <v>0</v>
      </c>
      <c r="BA75" s="92">
        <f>ROUND(BA76,2)</f>
        <v>0</v>
      </c>
      <c r="BB75" s="92">
        <f>ROUND(BB76,2)</f>
        <v>0</v>
      </c>
      <c r="BC75" s="92">
        <f>ROUND(BC76,2)</f>
        <v>0</v>
      </c>
      <c r="BD75" s="94">
        <f>ROUND(BD76,2)</f>
        <v>0</v>
      </c>
      <c r="BS75" s="95" t="s">
        <v>74</v>
      </c>
      <c r="BT75" s="95" t="s">
        <v>82</v>
      </c>
      <c r="BU75" s="95" t="s">
        <v>76</v>
      </c>
      <c r="BV75" s="95" t="s">
        <v>77</v>
      </c>
      <c r="BW75" s="95" t="s">
        <v>147</v>
      </c>
      <c r="BX75" s="95" t="s">
        <v>5</v>
      </c>
      <c r="CL75" s="95" t="s">
        <v>19</v>
      </c>
      <c r="CM75" s="95" t="s">
        <v>84</v>
      </c>
    </row>
    <row r="76" spans="1:91" s="3" customFormat="1" ht="25.5" customHeight="1">
      <c r="A76" s="96" t="s">
        <v>85</v>
      </c>
      <c r="B76" s="51"/>
      <c r="C76" s="97"/>
      <c r="D76" s="97"/>
      <c r="E76" s="349" t="s">
        <v>148</v>
      </c>
      <c r="F76" s="349"/>
      <c r="G76" s="349"/>
      <c r="H76" s="349"/>
      <c r="I76" s="349"/>
      <c r="J76" s="97"/>
      <c r="K76" s="349" t="s">
        <v>149</v>
      </c>
      <c r="L76" s="349"/>
      <c r="M76" s="349"/>
      <c r="N76" s="349"/>
      <c r="O76" s="349"/>
      <c r="P76" s="349"/>
      <c r="Q76" s="349"/>
      <c r="R76" s="349"/>
      <c r="S76" s="349"/>
      <c r="T76" s="349"/>
      <c r="U76" s="349"/>
      <c r="V76" s="349"/>
      <c r="W76" s="349"/>
      <c r="X76" s="349"/>
      <c r="Y76" s="349"/>
      <c r="Z76" s="349"/>
      <c r="AA76" s="349"/>
      <c r="AB76" s="349"/>
      <c r="AC76" s="349"/>
      <c r="AD76" s="349"/>
      <c r="AE76" s="349"/>
      <c r="AF76" s="349"/>
      <c r="AG76" s="350">
        <f>'NV-901 - Nezpůsobilé výda...'!J32</f>
        <v>0</v>
      </c>
      <c r="AH76" s="351"/>
      <c r="AI76" s="351"/>
      <c r="AJ76" s="351"/>
      <c r="AK76" s="351"/>
      <c r="AL76" s="351"/>
      <c r="AM76" s="351"/>
      <c r="AN76" s="350">
        <f t="shared" si="0"/>
        <v>0</v>
      </c>
      <c r="AO76" s="351"/>
      <c r="AP76" s="351"/>
      <c r="AQ76" s="98" t="s">
        <v>88</v>
      </c>
      <c r="AR76" s="53"/>
      <c r="AS76" s="104">
        <v>0</v>
      </c>
      <c r="AT76" s="105">
        <f t="shared" si="1"/>
        <v>0</v>
      </c>
      <c r="AU76" s="106">
        <f>'NV-901 - Nezpůsobilé výda...'!P86</f>
        <v>0</v>
      </c>
      <c r="AV76" s="105">
        <f>'NV-901 - Nezpůsobilé výda...'!J35</f>
        <v>0</v>
      </c>
      <c r="AW76" s="105">
        <f>'NV-901 - Nezpůsobilé výda...'!J36</f>
        <v>0</v>
      </c>
      <c r="AX76" s="105">
        <f>'NV-901 - Nezpůsobilé výda...'!J37</f>
        <v>0</v>
      </c>
      <c r="AY76" s="105">
        <f>'NV-901 - Nezpůsobilé výda...'!J38</f>
        <v>0</v>
      </c>
      <c r="AZ76" s="105">
        <f>'NV-901 - Nezpůsobilé výda...'!F35</f>
        <v>0</v>
      </c>
      <c r="BA76" s="105">
        <f>'NV-901 - Nezpůsobilé výda...'!F36</f>
        <v>0</v>
      </c>
      <c r="BB76" s="105">
        <f>'NV-901 - Nezpůsobilé výda...'!F37</f>
        <v>0</v>
      </c>
      <c r="BC76" s="105">
        <f>'NV-901 - Nezpůsobilé výda...'!F38</f>
        <v>0</v>
      </c>
      <c r="BD76" s="107">
        <f>'NV-901 - Nezpůsobilé výda...'!F39</f>
        <v>0</v>
      </c>
      <c r="BT76" s="103" t="s">
        <v>84</v>
      </c>
      <c r="BV76" s="103" t="s">
        <v>77</v>
      </c>
      <c r="BW76" s="103" t="s">
        <v>150</v>
      </c>
      <c r="BX76" s="103" t="s">
        <v>147</v>
      </c>
      <c r="CL76" s="103" t="s">
        <v>28</v>
      </c>
    </row>
    <row r="77" spans="1:91" s="1" customFormat="1" ht="30" customHeight="1">
      <c r="B77" s="35"/>
      <c r="C77" s="36"/>
      <c r="D77" s="36"/>
      <c r="E77" s="36"/>
      <c r="F77" s="3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9"/>
    </row>
    <row r="78" spans="1:91" s="1" customFormat="1" ht="6.95" customHeight="1">
      <c r="B78" s="47"/>
      <c r="C78" s="48"/>
      <c r="D78" s="48"/>
      <c r="E78" s="48"/>
      <c r="F78" s="48"/>
      <c r="G78" s="48"/>
      <c r="H78" s="48"/>
      <c r="I78" s="48"/>
      <c r="J78" s="48"/>
      <c r="K78" s="48"/>
      <c r="L78" s="48"/>
      <c r="M78" s="48"/>
      <c r="N78" s="48"/>
      <c r="O78" s="48"/>
      <c r="P78" s="48"/>
      <c r="Q78" s="48"/>
      <c r="R78" s="48"/>
      <c r="S78" s="48"/>
      <c r="T78" s="48"/>
      <c r="U78" s="48"/>
      <c r="V78" s="48"/>
      <c r="W78" s="48"/>
      <c r="X78" s="48"/>
      <c r="Y78" s="48"/>
      <c r="Z78" s="48"/>
      <c r="AA78" s="48"/>
      <c r="AB78" s="48"/>
      <c r="AC78" s="48"/>
      <c r="AD78" s="48"/>
      <c r="AE78" s="48"/>
      <c r="AF78" s="48"/>
      <c r="AG78" s="48"/>
      <c r="AH78" s="48"/>
      <c r="AI78" s="48"/>
      <c r="AJ78" s="48"/>
      <c r="AK78" s="48"/>
      <c r="AL78" s="48"/>
      <c r="AM78" s="48"/>
      <c r="AN78" s="48"/>
      <c r="AO78" s="48"/>
      <c r="AP78" s="48"/>
      <c r="AQ78" s="48"/>
      <c r="AR78" s="39"/>
    </row>
  </sheetData>
  <sheetProtection algorithmName="SHA-512" hashValue="3f2qejhEi1j/TmUsfo04lhFbHnyq/972NXVOM2iFa+Oh0Ech55H4gHS5sWQZZAHI1WoVmbSxVFHGyXh2yznWcg==" saltValue="vWUV7psTNJXqySaMPZg75ygDG8KF/O8H9VYfhoTzkWISwREPMcpTGpCm/eTfZ95pcervB1AH9HfcEgESydTuFw==" spinCount="100000" sheet="1" objects="1" scenarios="1" formatColumns="0" formatRows="0"/>
  <mergeCells count="126">
    <mergeCell ref="AK26:AO26"/>
    <mergeCell ref="W29:AE29"/>
    <mergeCell ref="AK29:AO29"/>
    <mergeCell ref="W30:AE30"/>
    <mergeCell ref="AK30:AO30"/>
    <mergeCell ref="AK31:AO31"/>
    <mergeCell ref="W32:AE32"/>
    <mergeCell ref="AK32:AO32"/>
    <mergeCell ref="W33:AE33"/>
    <mergeCell ref="AK33:AO33"/>
    <mergeCell ref="X35:AB35"/>
    <mergeCell ref="AK35:AO35"/>
    <mergeCell ref="AR2:BE2"/>
    <mergeCell ref="AS49:AT51"/>
    <mergeCell ref="AM50:AP50"/>
    <mergeCell ref="L45:AO45"/>
    <mergeCell ref="AM47:AN47"/>
    <mergeCell ref="AM49:AP49"/>
    <mergeCell ref="K5:AO5"/>
    <mergeCell ref="K6:AO6"/>
    <mergeCell ref="E14:AJ14"/>
    <mergeCell ref="E23:AN23"/>
    <mergeCell ref="L28:P28"/>
    <mergeCell ref="W28:AE28"/>
    <mergeCell ref="AK28:AO28"/>
    <mergeCell ref="L29:P29"/>
    <mergeCell ref="L30:P30"/>
    <mergeCell ref="L31:P31"/>
    <mergeCell ref="L32:P32"/>
    <mergeCell ref="L33:P33"/>
    <mergeCell ref="W31:AE31"/>
    <mergeCell ref="BE5:BE32"/>
    <mergeCell ref="AN74:AP74"/>
    <mergeCell ref="AN73:AP73"/>
    <mergeCell ref="AN75:AP75"/>
    <mergeCell ref="AN76:AP76"/>
    <mergeCell ref="E71:I71"/>
    <mergeCell ref="E70:I70"/>
    <mergeCell ref="E72:I72"/>
    <mergeCell ref="E73:I73"/>
    <mergeCell ref="E74:I74"/>
    <mergeCell ref="D75:H75"/>
    <mergeCell ref="E76:I76"/>
    <mergeCell ref="AG72:AM72"/>
    <mergeCell ref="AG73:AM73"/>
    <mergeCell ref="AG74:AM74"/>
    <mergeCell ref="AG75:AM75"/>
    <mergeCell ref="AG76:AM76"/>
    <mergeCell ref="AN70:AP70"/>
    <mergeCell ref="AN71:AP71"/>
    <mergeCell ref="AN72:AP72"/>
    <mergeCell ref="AG64:AM64"/>
    <mergeCell ref="AG63:AM63"/>
    <mergeCell ref="AG65:AM65"/>
    <mergeCell ref="AG66:AM66"/>
    <mergeCell ref="AG67:AM67"/>
    <mergeCell ref="AG68:AM68"/>
    <mergeCell ref="AG69:AM69"/>
    <mergeCell ref="AG70:AM70"/>
    <mergeCell ref="AG71:AM71"/>
    <mergeCell ref="K69:AF69"/>
    <mergeCell ref="K68:AF68"/>
    <mergeCell ref="K70:AF70"/>
    <mergeCell ref="K71:AF71"/>
    <mergeCell ref="K72:AF72"/>
    <mergeCell ref="K73:AF73"/>
    <mergeCell ref="K74:AF74"/>
    <mergeCell ref="J75:AF75"/>
    <mergeCell ref="K76:AF76"/>
    <mergeCell ref="AG60:AM60"/>
    <mergeCell ref="AG61:AM61"/>
    <mergeCell ref="AG62:AM62"/>
    <mergeCell ref="AG54:AM54"/>
    <mergeCell ref="AN54:AP54"/>
    <mergeCell ref="C52:G52"/>
    <mergeCell ref="I52:AF52"/>
    <mergeCell ref="J55:AF55"/>
    <mergeCell ref="K56:AF56"/>
    <mergeCell ref="K57:AF57"/>
    <mergeCell ref="K58:AF58"/>
    <mergeCell ref="K59:AF59"/>
    <mergeCell ref="K60:AF60"/>
    <mergeCell ref="K61:AF61"/>
    <mergeCell ref="K62:AF62"/>
    <mergeCell ref="AN52:AP52"/>
    <mergeCell ref="AG52:AM52"/>
    <mergeCell ref="AN55:AP55"/>
    <mergeCell ref="AG55:AM55"/>
    <mergeCell ref="AN56:AP56"/>
    <mergeCell ref="AG56:AM56"/>
    <mergeCell ref="AN57:AP57"/>
    <mergeCell ref="AG57:AM57"/>
    <mergeCell ref="AG58:AM58"/>
    <mergeCell ref="D55:H55"/>
    <mergeCell ref="E62:I62"/>
    <mergeCell ref="E56:I56"/>
    <mergeCell ref="E57:I57"/>
    <mergeCell ref="E58:I58"/>
    <mergeCell ref="E59:I59"/>
    <mergeCell ref="E60:I60"/>
    <mergeCell ref="E61:I61"/>
    <mergeCell ref="E63:I63"/>
    <mergeCell ref="E68:I68"/>
    <mergeCell ref="E69:I69"/>
    <mergeCell ref="AN58:AP58"/>
    <mergeCell ref="AN61:AP61"/>
    <mergeCell ref="AN59:AP59"/>
    <mergeCell ref="AN60:AP60"/>
    <mergeCell ref="AN62:AP62"/>
    <mergeCell ref="AN63:AP63"/>
    <mergeCell ref="AN64:AP64"/>
    <mergeCell ref="AN65:AP65"/>
    <mergeCell ref="AN66:AP66"/>
    <mergeCell ref="AN67:AP67"/>
    <mergeCell ref="AN68:AP68"/>
    <mergeCell ref="AN69:AP69"/>
    <mergeCell ref="K63:AF63"/>
    <mergeCell ref="K64:AF64"/>
    <mergeCell ref="K65:AF65"/>
    <mergeCell ref="J66:AF66"/>
    <mergeCell ref="K67:AF67"/>
    <mergeCell ref="E64:I64"/>
    <mergeCell ref="E65:I65"/>
    <mergeCell ref="D66:H66"/>
    <mergeCell ref="E67:I67"/>
    <mergeCell ref="AG59:AM59"/>
  </mergeCells>
  <hyperlinks>
    <hyperlink ref="A56" location="'102 - SO 102 Sjezd k č.p....'!C2" display="/"/>
    <hyperlink ref="A57" location="'302 - SO 302 VODOVODNÍ PŘ...'!C2" display="/"/>
    <hyperlink ref="A58" location="'303 - SO 303 Zrušení studny'!C2" display="/"/>
    <hyperlink ref="A59" location="'411 - SO 411 – Přeložka k...'!C2" display="/"/>
    <hyperlink ref="A60" location="'431 - SO 431 Úpravy kabel...'!C2" display="/"/>
    <hyperlink ref="A61" location="'441 - SO 441 Veřejné osvě...'!C2" display="/"/>
    <hyperlink ref="A62" location="'442 - SO 442 Parkovací sy...'!C2" display="/"/>
    <hyperlink ref="A63" location="'451 - SO 451 Úprava trasy...'!C2" display="/"/>
    <hyperlink ref="A64" location="'461 - SO 461 Přeložka MK ...'!C2" display="/"/>
    <hyperlink ref="A65" location="'901-ZV-V - Způsobilé výda...'!C2" display="/"/>
    <hyperlink ref="A67" location="'001 - SO 001 - DEMOLICE'!C2" display="/"/>
    <hyperlink ref="A68" location="'101 - SO 101 - PARKOVIŠTĚ'!C2" display="/"/>
    <hyperlink ref="A69" location="'301 - 301 Kanalizace dešť...'!C2" display="/"/>
    <hyperlink ref="A70" location="'442-ZV-H - SO 442 Parkova...'!C2" display="/"/>
    <hyperlink ref="A71" location="'463 - SO 463 Kamerový systém'!C2" display="/"/>
    <hyperlink ref="A72" location="'700 - SO 700 Oplocení'!C2" display="/"/>
    <hyperlink ref="A73" location="'800 - SO 800 VEGETAČNÍ ÚP...'!C2" display="/"/>
    <hyperlink ref="A74" location="'901-ZV-H - Způsobilé výda...'!C2" display="/"/>
    <hyperlink ref="A76" location="'NV-901 - Nezpůsobilé výda...'!C2" display="/"/>
  </hyperlinks>
  <pageMargins left="0.39374999999999999" right="0.39374999999999999" top="0.39374999999999999" bottom="0.39374999999999999" header="0" footer="0"/>
  <pageSetup paperSize="9" scale="98"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85"/>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113</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978</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ROUND(J92,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ROUND((SUM(BE92:BE184)),  2)</f>
        <v>0</v>
      </c>
      <c r="I35" s="127">
        <v>0.21</v>
      </c>
      <c r="J35" s="126">
        <f>ROUND(((SUM(BE92:BE184))*I35),  2)</f>
        <v>0</v>
      </c>
      <c r="L35" s="39"/>
    </row>
    <row r="36" spans="2:12" s="1" customFormat="1" ht="14.45" customHeight="1">
      <c r="B36" s="39"/>
      <c r="E36" s="114" t="s">
        <v>47</v>
      </c>
      <c r="F36" s="126">
        <f>ROUND((SUM(BF92:BF184)),  2)</f>
        <v>0</v>
      </c>
      <c r="I36" s="127">
        <v>0.15</v>
      </c>
      <c r="J36" s="126">
        <f>ROUND(((SUM(BF92:BF184))*I36),  2)</f>
        <v>0</v>
      </c>
      <c r="L36" s="39"/>
    </row>
    <row r="37" spans="2:12" s="1" customFormat="1" ht="14.45" hidden="1" customHeight="1">
      <c r="B37" s="39"/>
      <c r="E37" s="114" t="s">
        <v>48</v>
      </c>
      <c r="F37" s="126">
        <f>ROUND((SUM(BG92:BG184)),  2)</f>
        <v>0</v>
      </c>
      <c r="I37" s="127">
        <v>0.21</v>
      </c>
      <c r="J37" s="126">
        <f>0</f>
        <v>0</v>
      </c>
      <c r="L37" s="39"/>
    </row>
    <row r="38" spans="2:12" s="1" customFormat="1" ht="14.45" hidden="1" customHeight="1">
      <c r="B38" s="39"/>
      <c r="E38" s="114" t="s">
        <v>49</v>
      </c>
      <c r="F38" s="126">
        <f>ROUND((SUM(BH92:BH184)),  2)</f>
        <v>0</v>
      </c>
      <c r="I38" s="127">
        <v>0.15</v>
      </c>
      <c r="J38" s="126">
        <f>0</f>
        <v>0</v>
      </c>
      <c r="L38" s="39"/>
    </row>
    <row r="39" spans="2:12" s="1" customFormat="1" ht="14.45" hidden="1" customHeight="1">
      <c r="B39" s="39"/>
      <c r="E39" s="114" t="s">
        <v>50</v>
      </c>
      <c r="F39" s="126">
        <f>ROUND((SUM(BI92:BI184)),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461 - SO 461 Přeložka MK - SŽDC</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J92</f>
        <v>0</v>
      </c>
      <c r="K63" s="36"/>
      <c r="L63" s="39"/>
      <c r="AU63" s="18" t="s">
        <v>160</v>
      </c>
    </row>
    <row r="64" spans="2:47" s="8" customFormat="1" ht="24.95" customHeight="1">
      <c r="B64" s="147"/>
      <c r="C64" s="148"/>
      <c r="D64" s="149" t="s">
        <v>161</v>
      </c>
      <c r="E64" s="150"/>
      <c r="F64" s="150"/>
      <c r="G64" s="150"/>
      <c r="H64" s="150"/>
      <c r="I64" s="151"/>
      <c r="J64" s="152">
        <f>J93</f>
        <v>0</v>
      </c>
      <c r="K64" s="148"/>
      <c r="L64" s="153"/>
    </row>
    <row r="65" spans="2:12" s="9" customFormat="1" ht="19.899999999999999" customHeight="1">
      <c r="B65" s="154"/>
      <c r="C65" s="97"/>
      <c r="D65" s="155" t="s">
        <v>165</v>
      </c>
      <c r="E65" s="156"/>
      <c r="F65" s="156"/>
      <c r="G65" s="156"/>
      <c r="H65" s="156"/>
      <c r="I65" s="157"/>
      <c r="J65" s="158">
        <f>J94</f>
        <v>0</v>
      </c>
      <c r="K65" s="97"/>
      <c r="L65" s="159"/>
    </row>
    <row r="66" spans="2:12" s="8" customFormat="1" ht="24.95" customHeight="1">
      <c r="B66" s="147"/>
      <c r="C66" s="148"/>
      <c r="D66" s="149" t="s">
        <v>348</v>
      </c>
      <c r="E66" s="150"/>
      <c r="F66" s="150"/>
      <c r="G66" s="150"/>
      <c r="H66" s="150"/>
      <c r="I66" s="151"/>
      <c r="J66" s="152">
        <f>J99</f>
        <v>0</v>
      </c>
      <c r="K66" s="148"/>
      <c r="L66" s="153"/>
    </row>
    <row r="67" spans="2:12" s="9" customFormat="1" ht="19.899999999999999" customHeight="1">
      <c r="B67" s="154"/>
      <c r="C67" s="97"/>
      <c r="D67" s="155" t="s">
        <v>706</v>
      </c>
      <c r="E67" s="156"/>
      <c r="F67" s="156"/>
      <c r="G67" s="156"/>
      <c r="H67" s="156"/>
      <c r="I67" s="157"/>
      <c r="J67" s="158">
        <f>J100</f>
        <v>0</v>
      </c>
      <c r="K67" s="97"/>
      <c r="L67" s="159"/>
    </row>
    <row r="68" spans="2:12" s="8" customFormat="1" ht="24.95" customHeight="1">
      <c r="B68" s="147"/>
      <c r="C68" s="148"/>
      <c r="D68" s="149" t="s">
        <v>639</v>
      </c>
      <c r="E68" s="150"/>
      <c r="F68" s="150"/>
      <c r="G68" s="150"/>
      <c r="H68" s="150"/>
      <c r="I68" s="151"/>
      <c r="J68" s="152">
        <f>J104</f>
        <v>0</v>
      </c>
      <c r="K68" s="148"/>
      <c r="L68" s="153"/>
    </row>
    <row r="69" spans="2:12" s="9" customFormat="1" ht="19.899999999999999" customHeight="1">
      <c r="B69" s="154"/>
      <c r="C69" s="97"/>
      <c r="D69" s="155" t="s">
        <v>741</v>
      </c>
      <c r="E69" s="156"/>
      <c r="F69" s="156"/>
      <c r="G69" s="156"/>
      <c r="H69" s="156"/>
      <c r="I69" s="157"/>
      <c r="J69" s="158">
        <f>J105</f>
        <v>0</v>
      </c>
      <c r="K69" s="97"/>
      <c r="L69" s="159"/>
    </row>
    <row r="70" spans="2:12" s="9" customFormat="1" ht="19.899999999999999" customHeight="1">
      <c r="B70" s="154"/>
      <c r="C70" s="97"/>
      <c r="D70" s="155" t="s">
        <v>640</v>
      </c>
      <c r="E70" s="156"/>
      <c r="F70" s="156"/>
      <c r="G70" s="156"/>
      <c r="H70" s="156"/>
      <c r="I70" s="157"/>
      <c r="J70" s="158">
        <f>J109</f>
        <v>0</v>
      </c>
      <c r="K70" s="97"/>
      <c r="L70" s="159"/>
    </row>
    <row r="71" spans="2:12" s="1" customFormat="1" ht="21.75" customHeight="1">
      <c r="B71" s="35"/>
      <c r="C71" s="36"/>
      <c r="D71" s="36"/>
      <c r="E71" s="36"/>
      <c r="F71" s="36"/>
      <c r="G71" s="36"/>
      <c r="H71" s="36"/>
      <c r="I71" s="115"/>
      <c r="J71" s="36"/>
      <c r="K71" s="36"/>
      <c r="L71" s="39"/>
    </row>
    <row r="72" spans="2:12" s="1" customFormat="1" ht="6.95" customHeight="1">
      <c r="B72" s="47"/>
      <c r="C72" s="48"/>
      <c r="D72" s="48"/>
      <c r="E72" s="48"/>
      <c r="F72" s="48"/>
      <c r="G72" s="48"/>
      <c r="H72" s="48"/>
      <c r="I72" s="138"/>
      <c r="J72" s="48"/>
      <c r="K72" s="48"/>
      <c r="L72" s="39"/>
    </row>
    <row r="76" spans="2:12" s="1" customFormat="1" ht="6.95" customHeight="1">
      <c r="B76" s="49"/>
      <c r="C76" s="50"/>
      <c r="D76" s="50"/>
      <c r="E76" s="50"/>
      <c r="F76" s="50"/>
      <c r="G76" s="50"/>
      <c r="H76" s="50"/>
      <c r="I76" s="141"/>
      <c r="J76" s="50"/>
      <c r="K76" s="50"/>
      <c r="L76" s="39"/>
    </row>
    <row r="77" spans="2:12" s="1" customFormat="1" ht="24.95" customHeight="1">
      <c r="B77" s="35"/>
      <c r="C77" s="24" t="s">
        <v>167</v>
      </c>
      <c r="D77" s="36"/>
      <c r="E77" s="36"/>
      <c r="F77" s="36"/>
      <c r="G77" s="36"/>
      <c r="H77" s="36"/>
      <c r="I77" s="115"/>
      <c r="J77" s="36"/>
      <c r="K77" s="36"/>
      <c r="L77" s="39"/>
    </row>
    <row r="78" spans="2:12" s="1" customFormat="1" ht="6.95" customHeight="1">
      <c r="B78" s="35"/>
      <c r="C78" s="36"/>
      <c r="D78" s="36"/>
      <c r="E78" s="36"/>
      <c r="F78" s="36"/>
      <c r="G78" s="36"/>
      <c r="H78" s="36"/>
      <c r="I78" s="115"/>
      <c r="J78" s="36"/>
      <c r="K78" s="36"/>
      <c r="L78" s="39"/>
    </row>
    <row r="79" spans="2:12" s="1" customFormat="1" ht="12" customHeight="1">
      <c r="B79" s="35"/>
      <c r="C79" s="30" t="s">
        <v>16</v>
      </c>
      <c r="D79" s="36"/>
      <c r="E79" s="36"/>
      <c r="F79" s="36"/>
      <c r="G79" s="36"/>
      <c r="H79" s="36"/>
      <c r="I79" s="115"/>
      <c r="J79" s="36"/>
      <c r="K79" s="36"/>
      <c r="L79" s="39"/>
    </row>
    <row r="80" spans="2:12" s="1" customFormat="1" ht="16.5" customHeight="1">
      <c r="B80" s="35"/>
      <c r="C80" s="36"/>
      <c r="D80" s="36"/>
      <c r="E80" s="394" t="str">
        <f>E7</f>
        <v>PD aktualizace - parkoviště P+R ČD, Lysá nad Labem</v>
      </c>
      <c r="F80" s="395"/>
      <c r="G80" s="395"/>
      <c r="H80" s="395"/>
      <c r="I80" s="115"/>
      <c r="J80" s="36"/>
      <c r="K80" s="36"/>
      <c r="L80" s="39"/>
    </row>
    <row r="81" spans="2:65" ht="12" customHeight="1">
      <c r="B81" s="22"/>
      <c r="C81" s="30" t="s">
        <v>152</v>
      </c>
      <c r="D81" s="23"/>
      <c r="E81" s="23"/>
      <c r="F81" s="23"/>
      <c r="G81" s="23"/>
      <c r="H81" s="23"/>
      <c r="J81" s="23"/>
      <c r="K81" s="23"/>
      <c r="L81" s="21"/>
    </row>
    <row r="82" spans="2:65" s="1" customFormat="1" ht="16.5" customHeight="1">
      <c r="B82" s="35"/>
      <c r="C82" s="36"/>
      <c r="D82" s="36"/>
      <c r="E82" s="394" t="s">
        <v>153</v>
      </c>
      <c r="F82" s="393"/>
      <c r="G82" s="393"/>
      <c r="H82" s="393"/>
      <c r="I82" s="115"/>
      <c r="J82" s="36"/>
      <c r="K82" s="36"/>
      <c r="L82" s="39"/>
    </row>
    <row r="83" spans="2:65" s="1" customFormat="1" ht="12" customHeight="1">
      <c r="B83" s="35"/>
      <c r="C83" s="30" t="s">
        <v>154</v>
      </c>
      <c r="D83" s="36"/>
      <c r="E83" s="36"/>
      <c r="F83" s="36"/>
      <c r="G83" s="36"/>
      <c r="H83" s="36"/>
      <c r="I83" s="115"/>
      <c r="J83" s="36"/>
      <c r="K83" s="36"/>
      <c r="L83" s="39"/>
    </row>
    <row r="84" spans="2:65" s="1" customFormat="1" ht="16.5" customHeight="1">
      <c r="B84" s="35"/>
      <c r="C84" s="36"/>
      <c r="D84" s="36"/>
      <c r="E84" s="377" t="str">
        <f>E11</f>
        <v>461 - SO 461 Přeložka MK - SŽDC</v>
      </c>
      <c r="F84" s="393"/>
      <c r="G84" s="393"/>
      <c r="H84" s="393"/>
      <c r="I84" s="115"/>
      <c r="J84" s="36"/>
      <c r="K84" s="36"/>
      <c r="L84" s="39"/>
    </row>
    <row r="85" spans="2:65" s="1" customFormat="1" ht="6.95" customHeight="1">
      <c r="B85" s="35"/>
      <c r="C85" s="36"/>
      <c r="D85" s="36"/>
      <c r="E85" s="36"/>
      <c r="F85" s="36"/>
      <c r="G85" s="36"/>
      <c r="H85" s="36"/>
      <c r="I85" s="115"/>
      <c r="J85" s="36"/>
      <c r="K85" s="36"/>
      <c r="L85" s="39"/>
    </row>
    <row r="86" spans="2:65" s="1" customFormat="1" ht="12" customHeight="1">
      <c r="B86" s="35"/>
      <c r="C86" s="30" t="s">
        <v>22</v>
      </c>
      <c r="D86" s="36"/>
      <c r="E86" s="36"/>
      <c r="F86" s="28" t="str">
        <f>F14</f>
        <v>Čapkova ul.</v>
      </c>
      <c r="G86" s="36"/>
      <c r="H86" s="36"/>
      <c r="I86" s="116" t="s">
        <v>24</v>
      </c>
      <c r="J86" s="59" t="str">
        <f>IF(J14="","",J14)</f>
        <v>8. 3. 2019</v>
      </c>
      <c r="K86" s="36"/>
      <c r="L86" s="39"/>
    </row>
    <row r="87" spans="2:65" s="1" customFormat="1" ht="6.95" customHeight="1">
      <c r="B87" s="35"/>
      <c r="C87" s="36"/>
      <c r="D87" s="36"/>
      <c r="E87" s="36"/>
      <c r="F87" s="36"/>
      <c r="G87" s="36"/>
      <c r="H87" s="36"/>
      <c r="I87" s="115"/>
      <c r="J87" s="36"/>
      <c r="K87" s="36"/>
      <c r="L87" s="39"/>
    </row>
    <row r="88" spans="2:65" s="1" customFormat="1" ht="27.95" customHeight="1">
      <c r="B88" s="35"/>
      <c r="C88" s="30" t="s">
        <v>26</v>
      </c>
      <c r="D88" s="36"/>
      <c r="E88" s="36"/>
      <c r="F88" s="28" t="str">
        <f>E17</f>
        <v>Město Lysá nad Labem</v>
      </c>
      <c r="G88" s="36"/>
      <c r="H88" s="36"/>
      <c r="I88" s="116" t="s">
        <v>33</v>
      </c>
      <c r="J88" s="33" t="str">
        <f>E23</f>
        <v>AllPlan Projekt s.r.o.</v>
      </c>
      <c r="K88" s="36"/>
      <c r="L88" s="39"/>
    </row>
    <row r="89" spans="2:65" s="1" customFormat="1" ht="15.2" customHeight="1">
      <c r="B89" s="35"/>
      <c r="C89" s="30" t="s">
        <v>31</v>
      </c>
      <c r="D89" s="36"/>
      <c r="E89" s="36"/>
      <c r="F89" s="28" t="str">
        <f>IF(E20="","",E20)</f>
        <v>Vyplň údaj</v>
      </c>
      <c r="G89" s="36"/>
      <c r="H89" s="36"/>
      <c r="I89" s="116" t="s">
        <v>37</v>
      </c>
      <c r="J89" s="33" t="str">
        <f>E26</f>
        <v>Křišťál</v>
      </c>
      <c r="K89" s="36"/>
      <c r="L89" s="39"/>
    </row>
    <row r="90" spans="2:65" s="1" customFormat="1" ht="10.35" customHeight="1">
      <c r="B90" s="35"/>
      <c r="C90" s="36"/>
      <c r="D90" s="36"/>
      <c r="E90" s="36"/>
      <c r="F90" s="36"/>
      <c r="G90" s="36"/>
      <c r="H90" s="36"/>
      <c r="I90" s="115"/>
      <c r="J90" s="36"/>
      <c r="K90" s="36"/>
      <c r="L90" s="39"/>
    </row>
    <row r="91" spans="2:65" s="10" customFormat="1" ht="29.25" customHeight="1">
      <c r="B91" s="160"/>
      <c r="C91" s="161" t="s">
        <v>168</v>
      </c>
      <c r="D91" s="162" t="s">
        <v>60</v>
      </c>
      <c r="E91" s="162" t="s">
        <v>56</v>
      </c>
      <c r="F91" s="162" t="s">
        <v>57</v>
      </c>
      <c r="G91" s="162" t="s">
        <v>169</v>
      </c>
      <c r="H91" s="162" t="s">
        <v>170</v>
      </c>
      <c r="I91" s="163" t="s">
        <v>171</v>
      </c>
      <c r="J91" s="162" t="s">
        <v>159</v>
      </c>
      <c r="K91" s="164" t="s">
        <v>172</v>
      </c>
      <c r="L91" s="165"/>
      <c r="M91" s="68" t="s">
        <v>28</v>
      </c>
      <c r="N91" s="69" t="s">
        <v>45</v>
      </c>
      <c r="O91" s="69" t="s">
        <v>173</v>
      </c>
      <c r="P91" s="69" t="s">
        <v>174</v>
      </c>
      <c r="Q91" s="69" t="s">
        <v>175</v>
      </c>
      <c r="R91" s="69" t="s">
        <v>176</v>
      </c>
      <c r="S91" s="69" t="s">
        <v>177</v>
      </c>
      <c r="T91" s="70" t="s">
        <v>178</v>
      </c>
    </row>
    <row r="92" spans="2:65" s="1" customFormat="1" ht="22.9" customHeight="1">
      <c r="B92" s="35"/>
      <c r="C92" s="75" t="s">
        <v>179</v>
      </c>
      <c r="D92" s="36"/>
      <c r="E92" s="36"/>
      <c r="F92" s="36"/>
      <c r="G92" s="36"/>
      <c r="H92" s="36"/>
      <c r="I92" s="115"/>
      <c r="J92" s="166">
        <f>BK92</f>
        <v>0</v>
      </c>
      <c r="K92" s="36"/>
      <c r="L92" s="39"/>
      <c r="M92" s="71"/>
      <c r="N92" s="72"/>
      <c r="O92" s="72"/>
      <c r="P92" s="167">
        <f>P93+P99+P104</f>
        <v>0</v>
      </c>
      <c r="Q92" s="72"/>
      <c r="R92" s="167">
        <f>R93+R99+R104</f>
        <v>83.718233799999993</v>
      </c>
      <c r="S92" s="72"/>
      <c r="T92" s="168">
        <f>T93+T99+T104</f>
        <v>0.1109</v>
      </c>
      <c r="AT92" s="18" t="s">
        <v>74</v>
      </c>
      <c r="AU92" s="18" t="s">
        <v>160</v>
      </c>
      <c r="BK92" s="169">
        <f>BK93+BK99+BK104</f>
        <v>0</v>
      </c>
    </row>
    <row r="93" spans="2:65" s="11" customFormat="1" ht="25.9" customHeight="1">
      <c r="B93" s="170"/>
      <c r="C93" s="171"/>
      <c r="D93" s="172" t="s">
        <v>74</v>
      </c>
      <c r="E93" s="173" t="s">
        <v>180</v>
      </c>
      <c r="F93" s="173" t="s">
        <v>181</v>
      </c>
      <c r="G93" s="171"/>
      <c r="H93" s="171"/>
      <c r="I93" s="174"/>
      <c r="J93" s="175">
        <f>BK93</f>
        <v>0</v>
      </c>
      <c r="K93" s="171"/>
      <c r="L93" s="176"/>
      <c r="M93" s="177"/>
      <c r="N93" s="178"/>
      <c r="O93" s="178"/>
      <c r="P93" s="179">
        <f>P94</f>
        <v>0</v>
      </c>
      <c r="Q93" s="178"/>
      <c r="R93" s="179">
        <f>R94</f>
        <v>0</v>
      </c>
      <c r="S93" s="178"/>
      <c r="T93" s="180">
        <f>T94</f>
        <v>0</v>
      </c>
      <c r="AR93" s="181" t="s">
        <v>82</v>
      </c>
      <c r="AT93" s="182" t="s">
        <v>74</v>
      </c>
      <c r="AU93" s="182" t="s">
        <v>75</v>
      </c>
      <c r="AY93" s="181" t="s">
        <v>182</v>
      </c>
      <c r="BK93" s="183">
        <f>BK94</f>
        <v>0</v>
      </c>
    </row>
    <row r="94" spans="2:65" s="11" customFormat="1" ht="22.9" customHeight="1">
      <c r="B94" s="170"/>
      <c r="C94" s="171"/>
      <c r="D94" s="172" t="s">
        <v>74</v>
      </c>
      <c r="E94" s="184" t="s">
        <v>235</v>
      </c>
      <c r="F94" s="184" t="s">
        <v>313</v>
      </c>
      <c r="G94" s="171"/>
      <c r="H94" s="171"/>
      <c r="I94" s="174"/>
      <c r="J94" s="185">
        <f>BK94</f>
        <v>0</v>
      </c>
      <c r="K94" s="171"/>
      <c r="L94" s="176"/>
      <c r="M94" s="177"/>
      <c r="N94" s="178"/>
      <c r="O94" s="178"/>
      <c r="P94" s="179">
        <f>SUM(P95:P98)</f>
        <v>0</v>
      </c>
      <c r="Q94" s="178"/>
      <c r="R94" s="179">
        <f>SUM(R95:R98)</f>
        <v>0</v>
      </c>
      <c r="S94" s="178"/>
      <c r="T94" s="180">
        <f>SUM(T95:T98)</f>
        <v>0</v>
      </c>
      <c r="AR94" s="181" t="s">
        <v>82</v>
      </c>
      <c r="AT94" s="182" t="s">
        <v>74</v>
      </c>
      <c r="AU94" s="182" t="s">
        <v>82</v>
      </c>
      <c r="AY94" s="181" t="s">
        <v>182</v>
      </c>
      <c r="BK94" s="183">
        <f>SUM(BK95:BK98)</f>
        <v>0</v>
      </c>
    </row>
    <row r="95" spans="2:65" s="1" customFormat="1" ht="16.5" customHeight="1">
      <c r="B95" s="35"/>
      <c r="C95" s="186" t="s">
        <v>82</v>
      </c>
      <c r="D95" s="186" t="s">
        <v>184</v>
      </c>
      <c r="E95" s="187" t="s">
        <v>641</v>
      </c>
      <c r="F95" s="188" t="s">
        <v>642</v>
      </c>
      <c r="G95" s="189" t="s">
        <v>335</v>
      </c>
      <c r="H95" s="190">
        <v>1</v>
      </c>
      <c r="I95" s="191"/>
      <c r="J95" s="192">
        <f>ROUND(I95*H95,2)</f>
        <v>0</v>
      </c>
      <c r="K95" s="188" t="s">
        <v>28</v>
      </c>
      <c r="L95" s="39"/>
      <c r="M95" s="193" t="s">
        <v>28</v>
      </c>
      <c r="N95" s="194" t="s">
        <v>46</v>
      </c>
      <c r="O95" s="64"/>
      <c r="P95" s="195">
        <f>O95*H95</f>
        <v>0</v>
      </c>
      <c r="Q95" s="195">
        <v>0</v>
      </c>
      <c r="R95" s="195">
        <f>Q95*H95</f>
        <v>0</v>
      </c>
      <c r="S95" s="195">
        <v>0</v>
      </c>
      <c r="T95" s="196">
        <f>S95*H95</f>
        <v>0</v>
      </c>
      <c r="AR95" s="197" t="s">
        <v>189</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189</v>
      </c>
      <c r="BM95" s="197" t="s">
        <v>979</v>
      </c>
    </row>
    <row r="96" spans="2:65" s="1" customFormat="1" ht="19.5">
      <c r="B96" s="35"/>
      <c r="C96" s="36"/>
      <c r="D96" s="199" t="s">
        <v>514</v>
      </c>
      <c r="E96" s="36"/>
      <c r="F96" s="200" t="s">
        <v>980</v>
      </c>
      <c r="G96" s="36"/>
      <c r="H96" s="36"/>
      <c r="I96" s="115"/>
      <c r="J96" s="36"/>
      <c r="K96" s="36"/>
      <c r="L96" s="39"/>
      <c r="M96" s="201"/>
      <c r="N96" s="64"/>
      <c r="O96" s="64"/>
      <c r="P96" s="64"/>
      <c r="Q96" s="64"/>
      <c r="R96" s="64"/>
      <c r="S96" s="64"/>
      <c r="T96" s="65"/>
      <c r="AT96" s="18" t="s">
        <v>514</v>
      </c>
      <c r="AU96" s="18" t="s">
        <v>84</v>
      </c>
    </row>
    <row r="97" spans="2:65" s="1" customFormat="1" ht="16.5" customHeight="1">
      <c r="B97" s="35"/>
      <c r="C97" s="186" t="s">
        <v>84</v>
      </c>
      <c r="D97" s="186" t="s">
        <v>184</v>
      </c>
      <c r="E97" s="187" t="s">
        <v>709</v>
      </c>
      <c r="F97" s="188" t="s">
        <v>710</v>
      </c>
      <c r="G97" s="189" t="s">
        <v>265</v>
      </c>
      <c r="H97" s="190">
        <v>1</v>
      </c>
      <c r="I97" s="191"/>
      <c r="J97" s="192">
        <f>ROUND(I97*H97,2)</f>
        <v>0</v>
      </c>
      <c r="K97" s="188" t="s">
        <v>28</v>
      </c>
      <c r="L97" s="39"/>
      <c r="M97" s="193" t="s">
        <v>28</v>
      </c>
      <c r="N97" s="194" t="s">
        <v>46</v>
      </c>
      <c r="O97" s="64"/>
      <c r="P97" s="195">
        <f>O97*H97</f>
        <v>0</v>
      </c>
      <c r="Q97" s="195">
        <v>0</v>
      </c>
      <c r="R97" s="195">
        <f>Q97*H97</f>
        <v>0</v>
      </c>
      <c r="S97" s="195">
        <v>0</v>
      </c>
      <c r="T97" s="196">
        <f>S97*H97</f>
        <v>0</v>
      </c>
      <c r="AR97" s="197" t="s">
        <v>189</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189</v>
      </c>
      <c r="BM97" s="197" t="s">
        <v>981</v>
      </c>
    </row>
    <row r="98" spans="2:65" s="1" customFormat="1" ht="29.25">
      <c r="B98" s="35"/>
      <c r="C98" s="36"/>
      <c r="D98" s="199" t="s">
        <v>514</v>
      </c>
      <c r="E98" s="36"/>
      <c r="F98" s="200" t="s">
        <v>712</v>
      </c>
      <c r="G98" s="36"/>
      <c r="H98" s="36"/>
      <c r="I98" s="115"/>
      <c r="J98" s="36"/>
      <c r="K98" s="36"/>
      <c r="L98" s="39"/>
      <c r="M98" s="201"/>
      <c r="N98" s="64"/>
      <c r="O98" s="64"/>
      <c r="P98" s="64"/>
      <c r="Q98" s="64"/>
      <c r="R98" s="64"/>
      <c r="S98" s="64"/>
      <c r="T98" s="65"/>
      <c r="AT98" s="18" t="s">
        <v>514</v>
      </c>
      <c r="AU98" s="18" t="s">
        <v>84</v>
      </c>
    </row>
    <row r="99" spans="2:65" s="11" customFormat="1" ht="25.9" customHeight="1">
      <c r="B99" s="170"/>
      <c r="C99" s="171"/>
      <c r="D99" s="172" t="s">
        <v>74</v>
      </c>
      <c r="E99" s="173" t="s">
        <v>538</v>
      </c>
      <c r="F99" s="173" t="s">
        <v>539</v>
      </c>
      <c r="G99" s="171"/>
      <c r="H99" s="171"/>
      <c r="I99" s="174"/>
      <c r="J99" s="175">
        <f>BK99</f>
        <v>0</v>
      </c>
      <c r="K99" s="171"/>
      <c r="L99" s="176"/>
      <c r="M99" s="177"/>
      <c r="N99" s="178"/>
      <c r="O99" s="178"/>
      <c r="P99" s="179">
        <f>P100</f>
        <v>0</v>
      </c>
      <c r="Q99" s="178"/>
      <c r="R99" s="179">
        <f>R100</f>
        <v>0</v>
      </c>
      <c r="S99" s="178"/>
      <c r="T99" s="180">
        <f>T100</f>
        <v>0.1109</v>
      </c>
      <c r="AR99" s="181" t="s">
        <v>84</v>
      </c>
      <c r="AT99" s="182" t="s">
        <v>74</v>
      </c>
      <c r="AU99" s="182" t="s">
        <v>75</v>
      </c>
      <c r="AY99" s="181" t="s">
        <v>182</v>
      </c>
      <c r="BK99" s="183">
        <f>BK100</f>
        <v>0</v>
      </c>
    </row>
    <row r="100" spans="2:65" s="11" customFormat="1" ht="22.9" customHeight="1">
      <c r="B100" s="170"/>
      <c r="C100" s="171"/>
      <c r="D100" s="172" t="s">
        <v>74</v>
      </c>
      <c r="E100" s="184" t="s">
        <v>719</v>
      </c>
      <c r="F100" s="184" t="s">
        <v>720</v>
      </c>
      <c r="G100" s="171"/>
      <c r="H100" s="171"/>
      <c r="I100" s="174"/>
      <c r="J100" s="185">
        <f>BK100</f>
        <v>0</v>
      </c>
      <c r="K100" s="171"/>
      <c r="L100" s="176"/>
      <c r="M100" s="177"/>
      <c r="N100" s="178"/>
      <c r="O100" s="178"/>
      <c r="P100" s="179">
        <f>SUM(P101:P103)</f>
        <v>0</v>
      </c>
      <c r="Q100" s="178"/>
      <c r="R100" s="179">
        <f>SUM(R101:R103)</f>
        <v>0</v>
      </c>
      <c r="S100" s="178"/>
      <c r="T100" s="180">
        <f>SUM(T101:T103)</f>
        <v>0.1109</v>
      </c>
      <c r="AR100" s="181" t="s">
        <v>84</v>
      </c>
      <c r="AT100" s="182" t="s">
        <v>74</v>
      </c>
      <c r="AU100" s="182" t="s">
        <v>82</v>
      </c>
      <c r="AY100" s="181" t="s">
        <v>182</v>
      </c>
      <c r="BK100" s="183">
        <f>SUM(BK101:BK103)</f>
        <v>0</v>
      </c>
    </row>
    <row r="101" spans="2:65" s="1" customFormat="1" ht="16.5" customHeight="1">
      <c r="B101" s="35"/>
      <c r="C101" s="186" t="s">
        <v>203</v>
      </c>
      <c r="D101" s="186" t="s">
        <v>184</v>
      </c>
      <c r="E101" s="187" t="s">
        <v>982</v>
      </c>
      <c r="F101" s="188" t="s">
        <v>983</v>
      </c>
      <c r="G101" s="189" t="s">
        <v>265</v>
      </c>
      <c r="H101" s="190">
        <v>1</v>
      </c>
      <c r="I101" s="191"/>
      <c r="J101" s="192">
        <f>ROUND(I101*H101,2)</f>
        <v>0</v>
      </c>
      <c r="K101" s="188" t="s">
        <v>188</v>
      </c>
      <c r="L101" s="39"/>
      <c r="M101" s="193" t="s">
        <v>28</v>
      </c>
      <c r="N101" s="194" t="s">
        <v>46</v>
      </c>
      <c r="O101" s="64"/>
      <c r="P101" s="195">
        <f>O101*H101</f>
        <v>0</v>
      </c>
      <c r="Q101" s="195">
        <v>0</v>
      </c>
      <c r="R101" s="195">
        <f>Q101*H101</f>
        <v>0</v>
      </c>
      <c r="S101" s="195">
        <v>0.11</v>
      </c>
      <c r="T101" s="196">
        <f>S101*H101</f>
        <v>0.11</v>
      </c>
      <c r="AR101" s="197" t="s">
        <v>276</v>
      </c>
      <c r="AT101" s="197" t="s">
        <v>184</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276</v>
      </c>
      <c r="BM101" s="197" t="s">
        <v>984</v>
      </c>
    </row>
    <row r="102" spans="2:65" s="1" customFormat="1" ht="16.5" customHeight="1">
      <c r="B102" s="35"/>
      <c r="C102" s="186" t="s">
        <v>189</v>
      </c>
      <c r="D102" s="186" t="s">
        <v>184</v>
      </c>
      <c r="E102" s="187" t="s">
        <v>721</v>
      </c>
      <c r="F102" s="188" t="s">
        <v>722</v>
      </c>
      <c r="G102" s="189" t="s">
        <v>265</v>
      </c>
      <c r="H102" s="190">
        <v>1</v>
      </c>
      <c r="I102" s="191"/>
      <c r="J102" s="192">
        <f>ROUND(I102*H102,2)</f>
        <v>0</v>
      </c>
      <c r="K102" s="188" t="s">
        <v>188</v>
      </c>
      <c r="L102" s="39"/>
      <c r="M102" s="193" t="s">
        <v>28</v>
      </c>
      <c r="N102" s="194" t="s">
        <v>46</v>
      </c>
      <c r="O102" s="64"/>
      <c r="P102" s="195">
        <f>O102*H102</f>
        <v>0</v>
      </c>
      <c r="Q102" s="195">
        <v>0</v>
      </c>
      <c r="R102" s="195">
        <f>Q102*H102</f>
        <v>0</v>
      </c>
      <c r="S102" s="195">
        <v>8.9999999999999998E-4</v>
      </c>
      <c r="T102" s="196">
        <f>S102*H102</f>
        <v>8.9999999999999998E-4</v>
      </c>
      <c r="AR102" s="197" t="s">
        <v>276</v>
      </c>
      <c r="AT102" s="197" t="s">
        <v>184</v>
      </c>
      <c r="AU102" s="197" t="s">
        <v>84</v>
      </c>
      <c r="AY102" s="18" t="s">
        <v>182</v>
      </c>
      <c r="BE102" s="198">
        <f>IF(N102="základní",J102,0)</f>
        <v>0</v>
      </c>
      <c r="BF102" s="198">
        <f>IF(N102="snížená",J102,0)</f>
        <v>0</v>
      </c>
      <c r="BG102" s="198">
        <f>IF(N102="zákl. přenesená",J102,0)</f>
        <v>0</v>
      </c>
      <c r="BH102" s="198">
        <f>IF(N102="sníž. přenesená",J102,0)</f>
        <v>0</v>
      </c>
      <c r="BI102" s="198">
        <f>IF(N102="nulová",J102,0)</f>
        <v>0</v>
      </c>
      <c r="BJ102" s="18" t="s">
        <v>82</v>
      </c>
      <c r="BK102" s="198">
        <f>ROUND(I102*H102,2)</f>
        <v>0</v>
      </c>
      <c r="BL102" s="18" t="s">
        <v>276</v>
      </c>
      <c r="BM102" s="197" t="s">
        <v>985</v>
      </c>
    </row>
    <row r="103" spans="2:65" s="12" customFormat="1">
      <c r="B103" s="202"/>
      <c r="C103" s="203"/>
      <c r="D103" s="199" t="s">
        <v>193</v>
      </c>
      <c r="E103" s="204" t="s">
        <v>28</v>
      </c>
      <c r="F103" s="205" t="s">
        <v>986</v>
      </c>
      <c r="G103" s="203"/>
      <c r="H103" s="206">
        <v>1</v>
      </c>
      <c r="I103" s="207"/>
      <c r="J103" s="203"/>
      <c r="K103" s="203"/>
      <c r="L103" s="208"/>
      <c r="M103" s="209"/>
      <c r="N103" s="210"/>
      <c r="O103" s="210"/>
      <c r="P103" s="210"/>
      <c r="Q103" s="210"/>
      <c r="R103" s="210"/>
      <c r="S103" s="210"/>
      <c r="T103" s="211"/>
      <c r="AT103" s="212" t="s">
        <v>193</v>
      </c>
      <c r="AU103" s="212" t="s">
        <v>84</v>
      </c>
      <c r="AV103" s="12" t="s">
        <v>84</v>
      </c>
      <c r="AW103" s="12" t="s">
        <v>36</v>
      </c>
      <c r="AX103" s="12" t="s">
        <v>82</v>
      </c>
      <c r="AY103" s="212" t="s">
        <v>182</v>
      </c>
    </row>
    <row r="104" spans="2:65" s="11" customFormat="1" ht="25.9" customHeight="1">
      <c r="B104" s="170"/>
      <c r="C104" s="171"/>
      <c r="D104" s="172" t="s">
        <v>74</v>
      </c>
      <c r="E104" s="173" t="s">
        <v>269</v>
      </c>
      <c r="F104" s="173" t="s">
        <v>645</v>
      </c>
      <c r="G104" s="171"/>
      <c r="H104" s="171"/>
      <c r="I104" s="174"/>
      <c r="J104" s="175">
        <f>BK104</f>
        <v>0</v>
      </c>
      <c r="K104" s="171"/>
      <c r="L104" s="176"/>
      <c r="M104" s="177"/>
      <c r="N104" s="178"/>
      <c r="O104" s="178"/>
      <c r="P104" s="179">
        <f>P105+P109</f>
        <v>0</v>
      </c>
      <c r="Q104" s="178"/>
      <c r="R104" s="179">
        <f>R105+R109</f>
        <v>83.718233799999993</v>
      </c>
      <c r="S104" s="178"/>
      <c r="T104" s="180">
        <f>T105+T109</f>
        <v>0</v>
      </c>
      <c r="AR104" s="181" t="s">
        <v>203</v>
      </c>
      <c r="AT104" s="182" t="s">
        <v>74</v>
      </c>
      <c r="AU104" s="182" t="s">
        <v>75</v>
      </c>
      <c r="AY104" s="181" t="s">
        <v>182</v>
      </c>
      <c r="BK104" s="183">
        <f>BK105+BK109</f>
        <v>0</v>
      </c>
    </row>
    <row r="105" spans="2:65" s="11" customFormat="1" ht="22.9" customHeight="1">
      <c r="B105" s="170"/>
      <c r="C105" s="171"/>
      <c r="D105" s="172" t="s">
        <v>74</v>
      </c>
      <c r="E105" s="184" t="s">
        <v>772</v>
      </c>
      <c r="F105" s="184" t="s">
        <v>773</v>
      </c>
      <c r="G105" s="171"/>
      <c r="H105" s="171"/>
      <c r="I105" s="174"/>
      <c r="J105" s="185">
        <f>BK105</f>
        <v>0</v>
      </c>
      <c r="K105" s="171"/>
      <c r="L105" s="176"/>
      <c r="M105" s="177"/>
      <c r="N105" s="178"/>
      <c r="O105" s="178"/>
      <c r="P105" s="179">
        <f>SUM(P106:P108)</f>
        <v>0</v>
      </c>
      <c r="Q105" s="178"/>
      <c r="R105" s="179">
        <f>SUM(R106:R108)</f>
        <v>1.6199999999999999E-2</v>
      </c>
      <c r="S105" s="178"/>
      <c r="T105" s="180">
        <f>SUM(T106:T108)</f>
        <v>0</v>
      </c>
      <c r="AR105" s="181" t="s">
        <v>203</v>
      </c>
      <c r="AT105" s="182" t="s">
        <v>74</v>
      </c>
      <c r="AU105" s="182" t="s">
        <v>82</v>
      </c>
      <c r="AY105" s="181" t="s">
        <v>182</v>
      </c>
      <c r="BK105" s="183">
        <f>SUM(BK106:BK108)</f>
        <v>0</v>
      </c>
    </row>
    <row r="106" spans="2:65" s="1" customFormat="1" ht="24" customHeight="1">
      <c r="B106" s="35"/>
      <c r="C106" s="186" t="s">
        <v>214</v>
      </c>
      <c r="D106" s="186" t="s">
        <v>184</v>
      </c>
      <c r="E106" s="187" t="s">
        <v>987</v>
      </c>
      <c r="F106" s="188" t="s">
        <v>988</v>
      </c>
      <c r="G106" s="189" t="s">
        <v>265</v>
      </c>
      <c r="H106" s="190">
        <v>2</v>
      </c>
      <c r="I106" s="191"/>
      <c r="J106" s="192">
        <f>ROUND(I106*H106,2)</f>
        <v>0</v>
      </c>
      <c r="K106" s="188" t="s">
        <v>188</v>
      </c>
      <c r="L106" s="39"/>
      <c r="M106" s="193" t="s">
        <v>28</v>
      </c>
      <c r="N106" s="194" t="s">
        <v>46</v>
      </c>
      <c r="O106" s="64"/>
      <c r="P106" s="195">
        <f>O106*H106</f>
        <v>0</v>
      </c>
      <c r="Q106" s="195">
        <v>0</v>
      </c>
      <c r="R106" s="195">
        <f>Q106*H106</f>
        <v>0</v>
      </c>
      <c r="S106" s="195">
        <v>0</v>
      </c>
      <c r="T106" s="196">
        <f>S106*H106</f>
        <v>0</v>
      </c>
      <c r="AR106" s="197" t="s">
        <v>650</v>
      </c>
      <c r="AT106" s="197" t="s">
        <v>184</v>
      </c>
      <c r="AU106" s="197" t="s">
        <v>84</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650</v>
      </c>
      <c r="BM106" s="197" t="s">
        <v>989</v>
      </c>
    </row>
    <row r="107" spans="2:65" s="12" customFormat="1">
      <c r="B107" s="202"/>
      <c r="C107" s="203"/>
      <c r="D107" s="199" t="s">
        <v>193</v>
      </c>
      <c r="E107" s="204" t="s">
        <v>28</v>
      </c>
      <c r="F107" s="205" t="s">
        <v>990</v>
      </c>
      <c r="G107" s="203"/>
      <c r="H107" s="206">
        <v>2</v>
      </c>
      <c r="I107" s="207"/>
      <c r="J107" s="203"/>
      <c r="K107" s="203"/>
      <c r="L107" s="208"/>
      <c r="M107" s="209"/>
      <c r="N107" s="210"/>
      <c r="O107" s="210"/>
      <c r="P107" s="210"/>
      <c r="Q107" s="210"/>
      <c r="R107" s="210"/>
      <c r="S107" s="210"/>
      <c r="T107" s="211"/>
      <c r="AT107" s="212" t="s">
        <v>193</v>
      </c>
      <c r="AU107" s="212" t="s">
        <v>84</v>
      </c>
      <c r="AV107" s="12" t="s">
        <v>84</v>
      </c>
      <c r="AW107" s="12" t="s">
        <v>36</v>
      </c>
      <c r="AX107" s="12" t="s">
        <v>82</v>
      </c>
      <c r="AY107" s="212" t="s">
        <v>182</v>
      </c>
    </row>
    <row r="108" spans="2:65" s="1" customFormat="1" ht="16.5" customHeight="1">
      <c r="B108" s="35"/>
      <c r="C108" s="224" t="s">
        <v>220</v>
      </c>
      <c r="D108" s="224" t="s">
        <v>269</v>
      </c>
      <c r="E108" s="225" t="s">
        <v>991</v>
      </c>
      <c r="F108" s="226" t="s">
        <v>992</v>
      </c>
      <c r="G108" s="227" t="s">
        <v>265</v>
      </c>
      <c r="H108" s="228">
        <v>2</v>
      </c>
      <c r="I108" s="229"/>
      <c r="J108" s="230">
        <f>ROUND(I108*H108,2)</f>
        <v>0</v>
      </c>
      <c r="K108" s="226" t="s">
        <v>188</v>
      </c>
      <c r="L108" s="231"/>
      <c r="M108" s="232" t="s">
        <v>28</v>
      </c>
      <c r="N108" s="233" t="s">
        <v>46</v>
      </c>
      <c r="O108" s="64"/>
      <c r="P108" s="195">
        <f>O108*H108</f>
        <v>0</v>
      </c>
      <c r="Q108" s="195">
        <v>8.0999999999999996E-3</v>
      </c>
      <c r="R108" s="195">
        <f>Q108*H108</f>
        <v>1.6199999999999999E-2</v>
      </c>
      <c r="S108" s="195">
        <v>0</v>
      </c>
      <c r="T108" s="196">
        <f>S108*H108</f>
        <v>0</v>
      </c>
      <c r="AR108" s="197" t="s">
        <v>666</v>
      </c>
      <c r="AT108" s="197" t="s">
        <v>269</v>
      </c>
      <c r="AU108" s="197" t="s">
        <v>84</v>
      </c>
      <c r="AY108" s="18" t="s">
        <v>182</v>
      </c>
      <c r="BE108" s="198">
        <f>IF(N108="základní",J108,0)</f>
        <v>0</v>
      </c>
      <c r="BF108" s="198">
        <f>IF(N108="snížená",J108,0)</f>
        <v>0</v>
      </c>
      <c r="BG108" s="198">
        <f>IF(N108="zákl. přenesená",J108,0)</f>
        <v>0</v>
      </c>
      <c r="BH108" s="198">
        <f>IF(N108="sníž. přenesená",J108,0)</f>
        <v>0</v>
      </c>
      <c r="BI108" s="198">
        <f>IF(N108="nulová",J108,0)</f>
        <v>0</v>
      </c>
      <c r="BJ108" s="18" t="s">
        <v>82</v>
      </c>
      <c r="BK108" s="198">
        <f>ROUND(I108*H108,2)</f>
        <v>0</v>
      </c>
      <c r="BL108" s="18" t="s">
        <v>666</v>
      </c>
      <c r="BM108" s="197" t="s">
        <v>993</v>
      </c>
    </row>
    <row r="109" spans="2:65" s="11" customFormat="1" ht="22.9" customHeight="1">
      <c r="B109" s="170"/>
      <c r="C109" s="171"/>
      <c r="D109" s="172" t="s">
        <v>74</v>
      </c>
      <c r="E109" s="184" t="s">
        <v>646</v>
      </c>
      <c r="F109" s="184" t="s">
        <v>647</v>
      </c>
      <c r="G109" s="171"/>
      <c r="H109" s="171"/>
      <c r="I109" s="174"/>
      <c r="J109" s="185">
        <f>BK109</f>
        <v>0</v>
      </c>
      <c r="K109" s="171"/>
      <c r="L109" s="176"/>
      <c r="M109" s="177"/>
      <c r="N109" s="178"/>
      <c r="O109" s="178"/>
      <c r="P109" s="179">
        <f>SUM(P110:P184)</f>
        <v>0</v>
      </c>
      <c r="Q109" s="178"/>
      <c r="R109" s="179">
        <f>SUM(R110:R184)</f>
        <v>83.702033799999995</v>
      </c>
      <c r="S109" s="178"/>
      <c r="T109" s="180">
        <f>SUM(T110:T184)</f>
        <v>0</v>
      </c>
      <c r="AR109" s="181" t="s">
        <v>203</v>
      </c>
      <c r="AT109" s="182" t="s">
        <v>74</v>
      </c>
      <c r="AU109" s="182" t="s">
        <v>82</v>
      </c>
      <c r="AY109" s="181" t="s">
        <v>182</v>
      </c>
      <c r="BK109" s="183">
        <f>SUM(BK110:BK184)</f>
        <v>0</v>
      </c>
    </row>
    <row r="110" spans="2:65" s="1" customFormat="1" ht="36" customHeight="1">
      <c r="B110" s="35"/>
      <c r="C110" s="186" t="s">
        <v>225</v>
      </c>
      <c r="D110" s="186" t="s">
        <v>184</v>
      </c>
      <c r="E110" s="187" t="s">
        <v>994</v>
      </c>
      <c r="F110" s="188" t="s">
        <v>995</v>
      </c>
      <c r="G110" s="189" t="s">
        <v>317</v>
      </c>
      <c r="H110" s="190">
        <v>155</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650</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650</v>
      </c>
      <c r="BM110" s="197" t="s">
        <v>996</v>
      </c>
    </row>
    <row r="111" spans="2:65" s="1" customFormat="1" ht="29.25">
      <c r="B111" s="35"/>
      <c r="C111" s="36"/>
      <c r="D111" s="199" t="s">
        <v>191</v>
      </c>
      <c r="E111" s="36"/>
      <c r="F111" s="200" t="s">
        <v>728</v>
      </c>
      <c r="G111" s="36"/>
      <c r="H111" s="36"/>
      <c r="I111" s="115"/>
      <c r="J111" s="36"/>
      <c r="K111" s="36"/>
      <c r="L111" s="39"/>
      <c r="M111" s="201"/>
      <c r="N111" s="64"/>
      <c r="O111" s="64"/>
      <c r="P111" s="64"/>
      <c r="Q111" s="64"/>
      <c r="R111" s="64"/>
      <c r="S111" s="64"/>
      <c r="T111" s="65"/>
      <c r="AT111" s="18" t="s">
        <v>191</v>
      </c>
      <c r="AU111" s="18" t="s">
        <v>84</v>
      </c>
    </row>
    <row r="112" spans="2:65" s="12" customFormat="1">
      <c r="B112" s="202"/>
      <c r="C112" s="203"/>
      <c r="D112" s="199" t="s">
        <v>193</v>
      </c>
      <c r="E112" s="204" t="s">
        <v>28</v>
      </c>
      <c r="F112" s="205" t="s">
        <v>997</v>
      </c>
      <c r="G112" s="203"/>
      <c r="H112" s="206">
        <v>59</v>
      </c>
      <c r="I112" s="207"/>
      <c r="J112" s="203"/>
      <c r="K112" s="203"/>
      <c r="L112" s="208"/>
      <c r="M112" s="209"/>
      <c r="N112" s="210"/>
      <c r="O112" s="210"/>
      <c r="P112" s="210"/>
      <c r="Q112" s="210"/>
      <c r="R112" s="210"/>
      <c r="S112" s="210"/>
      <c r="T112" s="211"/>
      <c r="AT112" s="212" t="s">
        <v>193</v>
      </c>
      <c r="AU112" s="212" t="s">
        <v>84</v>
      </c>
      <c r="AV112" s="12" t="s">
        <v>84</v>
      </c>
      <c r="AW112" s="12" t="s">
        <v>36</v>
      </c>
      <c r="AX112" s="12" t="s">
        <v>75</v>
      </c>
      <c r="AY112" s="212" t="s">
        <v>182</v>
      </c>
    </row>
    <row r="113" spans="2:65" s="12" customFormat="1">
      <c r="B113" s="202"/>
      <c r="C113" s="203"/>
      <c r="D113" s="199" t="s">
        <v>193</v>
      </c>
      <c r="E113" s="204" t="s">
        <v>28</v>
      </c>
      <c r="F113" s="205" t="s">
        <v>998</v>
      </c>
      <c r="G113" s="203"/>
      <c r="H113" s="206">
        <v>7</v>
      </c>
      <c r="I113" s="207"/>
      <c r="J113" s="203"/>
      <c r="K113" s="203"/>
      <c r="L113" s="208"/>
      <c r="M113" s="209"/>
      <c r="N113" s="210"/>
      <c r="O113" s="210"/>
      <c r="P113" s="210"/>
      <c r="Q113" s="210"/>
      <c r="R113" s="210"/>
      <c r="S113" s="210"/>
      <c r="T113" s="211"/>
      <c r="AT113" s="212" t="s">
        <v>193</v>
      </c>
      <c r="AU113" s="212" t="s">
        <v>84</v>
      </c>
      <c r="AV113" s="12" t="s">
        <v>84</v>
      </c>
      <c r="AW113" s="12" t="s">
        <v>36</v>
      </c>
      <c r="AX113" s="12" t="s">
        <v>75</v>
      </c>
      <c r="AY113" s="212" t="s">
        <v>182</v>
      </c>
    </row>
    <row r="114" spans="2:65" s="12" customFormat="1">
      <c r="B114" s="202"/>
      <c r="C114" s="203"/>
      <c r="D114" s="199" t="s">
        <v>193</v>
      </c>
      <c r="E114" s="204" t="s">
        <v>28</v>
      </c>
      <c r="F114" s="205" t="s">
        <v>999</v>
      </c>
      <c r="G114" s="203"/>
      <c r="H114" s="206">
        <v>22</v>
      </c>
      <c r="I114" s="207"/>
      <c r="J114" s="203"/>
      <c r="K114" s="203"/>
      <c r="L114" s="208"/>
      <c r="M114" s="209"/>
      <c r="N114" s="210"/>
      <c r="O114" s="210"/>
      <c r="P114" s="210"/>
      <c r="Q114" s="210"/>
      <c r="R114" s="210"/>
      <c r="S114" s="210"/>
      <c r="T114" s="211"/>
      <c r="AT114" s="212" t="s">
        <v>193</v>
      </c>
      <c r="AU114" s="212" t="s">
        <v>84</v>
      </c>
      <c r="AV114" s="12" t="s">
        <v>84</v>
      </c>
      <c r="AW114" s="12" t="s">
        <v>36</v>
      </c>
      <c r="AX114" s="12" t="s">
        <v>75</v>
      </c>
      <c r="AY114" s="212" t="s">
        <v>182</v>
      </c>
    </row>
    <row r="115" spans="2:65" s="12" customFormat="1">
      <c r="B115" s="202"/>
      <c r="C115" s="203"/>
      <c r="D115" s="199" t="s">
        <v>193</v>
      </c>
      <c r="E115" s="204" t="s">
        <v>28</v>
      </c>
      <c r="F115" s="205" t="s">
        <v>1000</v>
      </c>
      <c r="G115" s="203"/>
      <c r="H115" s="206">
        <v>31</v>
      </c>
      <c r="I115" s="207"/>
      <c r="J115" s="203"/>
      <c r="K115" s="203"/>
      <c r="L115" s="208"/>
      <c r="M115" s="209"/>
      <c r="N115" s="210"/>
      <c r="O115" s="210"/>
      <c r="P115" s="210"/>
      <c r="Q115" s="210"/>
      <c r="R115" s="210"/>
      <c r="S115" s="210"/>
      <c r="T115" s="211"/>
      <c r="AT115" s="212" t="s">
        <v>193</v>
      </c>
      <c r="AU115" s="212" t="s">
        <v>84</v>
      </c>
      <c r="AV115" s="12" t="s">
        <v>84</v>
      </c>
      <c r="AW115" s="12" t="s">
        <v>36</v>
      </c>
      <c r="AX115" s="12" t="s">
        <v>75</v>
      </c>
      <c r="AY115" s="212" t="s">
        <v>182</v>
      </c>
    </row>
    <row r="116" spans="2:65" s="12" customFormat="1">
      <c r="B116" s="202"/>
      <c r="C116" s="203"/>
      <c r="D116" s="199" t="s">
        <v>193</v>
      </c>
      <c r="E116" s="204" t="s">
        <v>28</v>
      </c>
      <c r="F116" s="205" t="s">
        <v>1001</v>
      </c>
      <c r="G116" s="203"/>
      <c r="H116" s="206">
        <v>17</v>
      </c>
      <c r="I116" s="207"/>
      <c r="J116" s="203"/>
      <c r="K116" s="203"/>
      <c r="L116" s="208"/>
      <c r="M116" s="209"/>
      <c r="N116" s="210"/>
      <c r="O116" s="210"/>
      <c r="P116" s="210"/>
      <c r="Q116" s="210"/>
      <c r="R116" s="210"/>
      <c r="S116" s="210"/>
      <c r="T116" s="211"/>
      <c r="AT116" s="212" t="s">
        <v>193</v>
      </c>
      <c r="AU116" s="212" t="s">
        <v>84</v>
      </c>
      <c r="AV116" s="12" t="s">
        <v>84</v>
      </c>
      <c r="AW116" s="12" t="s">
        <v>36</v>
      </c>
      <c r="AX116" s="12" t="s">
        <v>75</v>
      </c>
      <c r="AY116" s="212" t="s">
        <v>182</v>
      </c>
    </row>
    <row r="117" spans="2:65" s="12" customFormat="1">
      <c r="B117" s="202"/>
      <c r="C117" s="203"/>
      <c r="D117" s="199" t="s">
        <v>193</v>
      </c>
      <c r="E117" s="204" t="s">
        <v>28</v>
      </c>
      <c r="F117" s="205" t="s">
        <v>1002</v>
      </c>
      <c r="G117" s="203"/>
      <c r="H117" s="206">
        <v>12</v>
      </c>
      <c r="I117" s="207"/>
      <c r="J117" s="203"/>
      <c r="K117" s="203"/>
      <c r="L117" s="208"/>
      <c r="M117" s="209"/>
      <c r="N117" s="210"/>
      <c r="O117" s="210"/>
      <c r="P117" s="210"/>
      <c r="Q117" s="210"/>
      <c r="R117" s="210"/>
      <c r="S117" s="210"/>
      <c r="T117" s="211"/>
      <c r="AT117" s="212" t="s">
        <v>193</v>
      </c>
      <c r="AU117" s="212" t="s">
        <v>84</v>
      </c>
      <c r="AV117" s="12" t="s">
        <v>84</v>
      </c>
      <c r="AW117" s="12" t="s">
        <v>36</v>
      </c>
      <c r="AX117" s="12" t="s">
        <v>75</v>
      </c>
      <c r="AY117" s="212" t="s">
        <v>182</v>
      </c>
    </row>
    <row r="118" spans="2:65" s="12" customFormat="1">
      <c r="B118" s="202"/>
      <c r="C118" s="203"/>
      <c r="D118" s="199" t="s">
        <v>193</v>
      </c>
      <c r="E118" s="204" t="s">
        <v>28</v>
      </c>
      <c r="F118" s="205" t="s">
        <v>1003</v>
      </c>
      <c r="G118" s="203"/>
      <c r="H118" s="206">
        <v>7</v>
      </c>
      <c r="I118" s="207"/>
      <c r="J118" s="203"/>
      <c r="K118" s="203"/>
      <c r="L118" s="208"/>
      <c r="M118" s="209"/>
      <c r="N118" s="210"/>
      <c r="O118" s="210"/>
      <c r="P118" s="210"/>
      <c r="Q118" s="210"/>
      <c r="R118" s="210"/>
      <c r="S118" s="210"/>
      <c r="T118" s="211"/>
      <c r="AT118" s="212" t="s">
        <v>193</v>
      </c>
      <c r="AU118" s="212" t="s">
        <v>84</v>
      </c>
      <c r="AV118" s="12" t="s">
        <v>84</v>
      </c>
      <c r="AW118" s="12" t="s">
        <v>36</v>
      </c>
      <c r="AX118" s="12" t="s">
        <v>75</v>
      </c>
      <c r="AY118" s="212" t="s">
        <v>182</v>
      </c>
    </row>
    <row r="119" spans="2:65" s="13" customFormat="1">
      <c r="B119" s="213"/>
      <c r="C119" s="214"/>
      <c r="D119" s="199" t="s">
        <v>193</v>
      </c>
      <c r="E119" s="215" t="s">
        <v>28</v>
      </c>
      <c r="F119" s="216" t="s">
        <v>196</v>
      </c>
      <c r="G119" s="214"/>
      <c r="H119" s="217">
        <v>155</v>
      </c>
      <c r="I119" s="218"/>
      <c r="J119" s="214"/>
      <c r="K119" s="214"/>
      <c r="L119" s="219"/>
      <c r="M119" s="220"/>
      <c r="N119" s="221"/>
      <c r="O119" s="221"/>
      <c r="P119" s="221"/>
      <c r="Q119" s="221"/>
      <c r="R119" s="221"/>
      <c r="S119" s="221"/>
      <c r="T119" s="222"/>
      <c r="AT119" s="223" t="s">
        <v>193</v>
      </c>
      <c r="AU119" s="223" t="s">
        <v>84</v>
      </c>
      <c r="AV119" s="13" t="s">
        <v>189</v>
      </c>
      <c r="AW119" s="13" t="s">
        <v>36</v>
      </c>
      <c r="AX119" s="13" t="s">
        <v>82</v>
      </c>
      <c r="AY119" s="223" t="s">
        <v>182</v>
      </c>
    </row>
    <row r="120" spans="2:65" s="1" customFormat="1" ht="36" customHeight="1">
      <c r="B120" s="35"/>
      <c r="C120" s="186" t="s">
        <v>230</v>
      </c>
      <c r="D120" s="186" t="s">
        <v>184</v>
      </c>
      <c r="E120" s="187" t="s">
        <v>1004</v>
      </c>
      <c r="F120" s="188" t="s">
        <v>1005</v>
      </c>
      <c r="G120" s="189" t="s">
        <v>317</v>
      </c>
      <c r="H120" s="190">
        <v>7</v>
      </c>
      <c r="I120" s="191"/>
      <c r="J120" s="192">
        <f>ROUND(I120*H120,2)</f>
        <v>0</v>
      </c>
      <c r="K120" s="188" t="s">
        <v>188</v>
      </c>
      <c r="L120" s="39"/>
      <c r="M120" s="193" t="s">
        <v>28</v>
      </c>
      <c r="N120" s="194" t="s">
        <v>46</v>
      </c>
      <c r="O120" s="64"/>
      <c r="P120" s="195">
        <f>O120*H120</f>
        <v>0</v>
      </c>
      <c r="Q120" s="195">
        <v>0</v>
      </c>
      <c r="R120" s="195">
        <f>Q120*H120</f>
        <v>0</v>
      </c>
      <c r="S120" s="195">
        <v>0</v>
      </c>
      <c r="T120" s="196">
        <f>S120*H120</f>
        <v>0</v>
      </c>
      <c r="AR120" s="197" t="s">
        <v>650</v>
      </c>
      <c r="AT120" s="197" t="s">
        <v>184</v>
      </c>
      <c r="AU120" s="197" t="s">
        <v>84</v>
      </c>
      <c r="AY120" s="18" t="s">
        <v>182</v>
      </c>
      <c r="BE120" s="198">
        <f>IF(N120="základní",J120,0)</f>
        <v>0</v>
      </c>
      <c r="BF120" s="198">
        <f>IF(N120="snížená",J120,0)</f>
        <v>0</v>
      </c>
      <c r="BG120" s="198">
        <f>IF(N120="zákl. přenesená",J120,0)</f>
        <v>0</v>
      </c>
      <c r="BH120" s="198">
        <f>IF(N120="sníž. přenesená",J120,0)</f>
        <v>0</v>
      </c>
      <c r="BI120" s="198">
        <f>IF(N120="nulová",J120,0)</f>
        <v>0</v>
      </c>
      <c r="BJ120" s="18" t="s">
        <v>82</v>
      </c>
      <c r="BK120" s="198">
        <f>ROUND(I120*H120,2)</f>
        <v>0</v>
      </c>
      <c r="BL120" s="18" t="s">
        <v>650</v>
      </c>
      <c r="BM120" s="197" t="s">
        <v>1006</v>
      </c>
    </row>
    <row r="121" spans="2:65" s="1" customFormat="1" ht="29.25">
      <c r="B121" s="35"/>
      <c r="C121" s="36"/>
      <c r="D121" s="199" t="s">
        <v>191</v>
      </c>
      <c r="E121" s="36"/>
      <c r="F121" s="200" t="s">
        <v>728</v>
      </c>
      <c r="G121" s="36"/>
      <c r="H121" s="36"/>
      <c r="I121" s="115"/>
      <c r="J121" s="36"/>
      <c r="K121" s="36"/>
      <c r="L121" s="39"/>
      <c r="M121" s="201"/>
      <c r="N121" s="64"/>
      <c r="O121" s="64"/>
      <c r="P121" s="64"/>
      <c r="Q121" s="64"/>
      <c r="R121" s="64"/>
      <c r="S121" s="64"/>
      <c r="T121" s="65"/>
      <c r="AT121" s="18" t="s">
        <v>191</v>
      </c>
      <c r="AU121" s="18" t="s">
        <v>84</v>
      </c>
    </row>
    <row r="122" spans="2:65" s="12" customFormat="1">
      <c r="B122" s="202"/>
      <c r="C122" s="203"/>
      <c r="D122" s="199" t="s">
        <v>193</v>
      </c>
      <c r="E122" s="204" t="s">
        <v>28</v>
      </c>
      <c r="F122" s="205" t="s">
        <v>1007</v>
      </c>
      <c r="G122" s="203"/>
      <c r="H122" s="206">
        <v>7</v>
      </c>
      <c r="I122" s="207"/>
      <c r="J122" s="203"/>
      <c r="K122" s="203"/>
      <c r="L122" s="208"/>
      <c r="M122" s="209"/>
      <c r="N122" s="210"/>
      <c r="O122" s="210"/>
      <c r="P122" s="210"/>
      <c r="Q122" s="210"/>
      <c r="R122" s="210"/>
      <c r="S122" s="210"/>
      <c r="T122" s="211"/>
      <c r="AT122" s="212" t="s">
        <v>193</v>
      </c>
      <c r="AU122" s="212" t="s">
        <v>84</v>
      </c>
      <c r="AV122" s="12" t="s">
        <v>84</v>
      </c>
      <c r="AW122" s="12" t="s">
        <v>36</v>
      </c>
      <c r="AX122" s="12" t="s">
        <v>82</v>
      </c>
      <c r="AY122" s="212" t="s">
        <v>182</v>
      </c>
    </row>
    <row r="123" spans="2:65" s="1" customFormat="1" ht="16.5" customHeight="1">
      <c r="B123" s="35"/>
      <c r="C123" s="186" t="s">
        <v>235</v>
      </c>
      <c r="D123" s="186" t="s">
        <v>184</v>
      </c>
      <c r="E123" s="187" t="s">
        <v>659</v>
      </c>
      <c r="F123" s="188" t="s">
        <v>660</v>
      </c>
      <c r="G123" s="189" t="s">
        <v>317</v>
      </c>
      <c r="H123" s="190">
        <v>242</v>
      </c>
      <c r="I123" s="191"/>
      <c r="J123" s="192">
        <f>ROUND(I123*H123,2)</f>
        <v>0</v>
      </c>
      <c r="K123" s="188" t="s">
        <v>188</v>
      </c>
      <c r="L123" s="39"/>
      <c r="M123" s="193" t="s">
        <v>28</v>
      </c>
      <c r="N123" s="194" t="s">
        <v>46</v>
      </c>
      <c r="O123" s="64"/>
      <c r="P123" s="195">
        <f>O123*H123</f>
        <v>0</v>
      </c>
      <c r="Q123" s="195">
        <v>0</v>
      </c>
      <c r="R123" s="195">
        <f>Q123*H123</f>
        <v>0</v>
      </c>
      <c r="S123" s="195">
        <v>0</v>
      </c>
      <c r="T123" s="196">
        <f>S123*H123</f>
        <v>0</v>
      </c>
      <c r="AR123" s="197" t="s">
        <v>650</v>
      </c>
      <c r="AT123" s="197" t="s">
        <v>184</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650</v>
      </c>
      <c r="BM123" s="197" t="s">
        <v>1008</v>
      </c>
    </row>
    <row r="124" spans="2:65" s="12" customFormat="1">
      <c r="B124" s="202"/>
      <c r="C124" s="203"/>
      <c r="D124" s="199" t="s">
        <v>193</v>
      </c>
      <c r="E124" s="204" t="s">
        <v>28</v>
      </c>
      <c r="F124" s="205" t="s">
        <v>1009</v>
      </c>
      <c r="G124" s="203"/>
      <c r="H124" s="206">
        <v>7</v>
      </c>
      <c r="I124" s="207"/>
      <c r="J124" s="203"/>
      <c r="K124" s="203"/>
      <c r="L124" s="208"/>
      <c r="M124" s="209"/>
      <c r="N124" s="210"/>
      <c r="O124" s="210"/>
      <c r="P124" s="210"/>
      <c r="Q124" s="210"/>
      <c r="R124" s="210"/>
      <c r="S124" s="210"/>
      <c r="T124" s="211"/>
      <c r="AT124" s="212" t="s">
        <v>193</v>
      </c>
      <c r="AU124" s="212" t="s">
        <v>84</v>
      </c>
      <c r="AV124" s="12" t="s">
        <v>84</v>
      </c>
      <c r="AW124" s="12" t="s">
        <v>36</v>
      </c>
      <c r="AX124" s="12" t="s">
        <v>75</v>
      </c>
      <c r="AY124" s="212" t="s">
        <v>182</v>
      </c>
    </row>
    <row r="125" spans="2:65" s="12" customFormat="1">
      <c r="B125" s="202"/>
      <c r="C125" s="203"/>
      <c r="D125" s="199" t="s">
        <v>193</v>
      </c>
      <c r="E125" s="204" t="s">
        <v>28</v>
      </c>
      <c r="F125" s="205" t="s">
        <v>1003</v>
      </c>
      <c r="G125" s="203"/>
      <c r="H125" s="206">
        <v>7</v>
      </c>
      <c r="I125" s="207"/>
      <c r="J125" s="203"/>
      <c r="K125" s="203"/>
      <c r="L125" s="208"/>
      <c r="M125" s="209"/>
      <c r="N125" s="210"/>
      <c r="O125" s="210"/>
      <c r="P125" s="210"/>
      <c r="Q125" s="210"/>
      <c r="R125" s="210"/>
      <c r="S125" s="210"/>
      <c r="T125" s="211"/>
      <c r="AT125" s="212" t="s">
        <v>193</v>
      </c>
      <c r="AU125" s="212" t="s">
        <v>84</v>
      </c>
      <c r="AV125" s="12" t="s">
        <v>84</v>
      </c>
      <c r="AW125" s="12" t="s">
        <v>36</v>
      </c>
      <c r="AX125" s="12" t="s">
        <v>75</v>
      </c>
      <c r="AY125" s="212" t="s">
        <v>182</v>
      </c>
    </row>
    <row r="126" spans="2:65" s="12" customFormat="1">
      <c r="B126" s="202"/>
      <c r="C126" s="203"/>
      <c r="D126" s="199" t="s">
        <v>193</v>
      </c>
      <c r="E126" s="204" t="s">
        <v>28</v>
      </c>
      <c r="F126" s="205" t="s">
        <v>1010</v>
      </c>
      <c r="G126" s="203"/>
      <c r="H126" s="206">
        <v>7</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1000</v>
      </c>
      <c r="G127" s="203"/>
      <c r="H127" s="206">
        <v>31</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2" customFormat="1">
      <c r="B128" s="202"/>
      <c r="C128" s="203"/>
      <c r="D128" s="199" t="s">
        <v>193</v>
      </c>
      <c r="E128" s="204" t="s">
        <v>28</v>
      </c>
      <c r="F128" s="205" t="s">
        <v>1001</v>
      </c>
      <c r="G128" s="203"/>
      <c r="H128" s="206">
        <v>17</v>
      </c>
      <c r="I128" s="207"/>
      <c r="J128" s="203"/>
      <c r="K128" s="203"/>
      <c r="L128" s="208"/>
      <c r="M128" s="209"/>
      <c r="N128" s="210"/>
      <c r="O128" s="210"/>
      <c r="P128" s="210"/>
      <c r="Q128" s="210"/>
      <c r="R128" s="210"/>
      <c r="S128" s="210"/>
      <c r="T128" s="211"/>
      <c r="AT128" s="212" t="s">
        <v>193</v>
      </c>
      <c r="AU128" s="212" t="s">
        <v>84</v>
      </c>
      <c r="AV128" s="12" t="s">
        <v>84</v>
      </c>
      <c r="AW128" s="12" t="s">
        <v>36</v>
      </c>
      <c r="AX128" s="12" t="s">
        <v>75</v>
      </c>
      <c r="AY128" s="212" t="s">
        <v>182</v>
      </c>
    </row>
    <row r="129" spans="2:65" s="12" customFormat="1">
      <c r="B129" s="202"/>
      <c r="C129" s="203"/>
      <c r="D129" s="199" t="s">
        <v>193</v>
      </c>
      <c r="E129" s="204" t="s">
        <v>28</v>
      </c>
      <c r="F129" s="205" t="s">
        <v>1002</v>
      </c>
      <c r="G129" s="203"/>
      <c r="H129" s="206">
        <v>12</v>
      </c>
      <c r="I129" s="207"/>
      <c r="J129" s="203"/>
      <c r="K129" s="203"/>
      <c r="L129" s="208"/>
      <c r="M129" s="209"/>
      <c r="N129" s="210"/>
      <c r="O129" s="210"/>
      <c r="P129" s="210"/>
      <c r="Q129" s="210"/>
      <c r="R129" s="210"/>
      <c r="S129" s="210"/>
      <c r="T129" s="211"/>
      <c r="AT129" s="212" t="s">
        <v>193</v>
      </c>
      <c r="AU129" s="212" t="s">
        <v>84</v>
      </c>
      <c r="AV129" s="12" t="s">
        <v>84</v>
      </c>
      <c r="AW129" s="12" t="s">
        <v>36</v>
      </c>
      <c r="AX129" s="12" t="s">
        <v>75</v>
      </c>
      <c r="AY129" s="212" t="s">
        <v>182</v>
      </c>
    </row>
    <row r="130" spans="2:65" s="12" customFormat="1">
      <c r="B130" s="202"/>
      <c r="C130" s="203"/>
      <c r="D130" s="199" t="s">
        <v>193</v>
      </c>
      <c r="E130" s="204" t="s">
        <v>28</v>
      </c>
      <c r="F130" s="205" t="s">
        <v>1003</v>
      </c>
      <c r="G130" s="203"/>
      <c r="H130" s="206">
        <v>7</v>
      </c>
      <c r="I130" s="207"/>
      <c r="J130" s="203"/>
      <c r="K130" s="203"/>
      <c r="L130" s="208"/>
      <c r="M130" s="209"/>
      <c r="N130" s="210"/>
      <c r="O130" s="210"/>
      <c r="P130" s="210"/>
      <c r="Q130" s="210"/>
      <c r="R130" s="210"/>
      <c r="S130" s="210"/>
      <c r="T130" s="211"/>
      <c r="AT130" s="212" t="s">
        <v>193</v>
      </c>
      <c r="AU130" s="212" t="s">
        <v>84</v>
      </c>
      <c r="AV130" s="12" t="s">
        <v>84</v>
      </c>
      <c r="AW130" s="12" t="s">
        <v>36</v>
      </c>
      <c r="AX130" s="12" t="s">
        <v>75</v>
      </c>
      <c r="AY130" s="212" t="s">
        <v>182</v>
      </c>
    </row>
    <row r="131" spans="2:65" s="14" customFormat="1">
      <c r="B131" s="237"/>
      <c r="C131" s="238"/>
      <c r="D131" s="199" t="s">
        <v>193</v>
      </c>
      <c r="E131" s="239" t="s">
        <v>28</v>
      </c>
      <c r="F131" s="240" t="s">
        <v>413</v>
      </c>
      <c r="G131" s="238"/>
      <c r="H131" s="241">
        <v>88</v>
      </c>
      <c r="I131" s="242"/>
      <c r="J131" s="238"/>
      <c r="K131" s="238"/>
      <c r="L131" s="243"/>
      <c r="M131" s="244"/>
      <c r="N131" s="245"/>
      <c r="O131" s="245"/>
      <c r="P131" s="245"/>
      <c r="Q131" s="245"/>
      <c r="R131" s="245"/>
      <c r="S131" s="245"/>
      <c r="T131" s="246"/>
      <c r="AT131" s="247" t="s">
        <v>193</v>
      </c>
      <c r="AU131" s="247" t="s">
        <v>84</v>
      </c>
      <c r="AV131" s="14" t="s">
        <v>203</v>
      </c>
      <c r="AW131" s="14" t="s">
        <v>36</v>
      </c>
      <c r="AX131" s="14" t="s">
        <v>75</v>
      </c>
      <c r="AY131" s="247" t="s">
        <v>182</v>
      </c>
    </row>
    <row r="132" spans="2:65" s="15" customFormat="1">
      <c r="B132" s="259"/>
      <c r="C132" s="260"/>
      <c r="D132" s="199" t="s">
        <v>193</v>
      </c>
      <c r="E132" s="261" t="s">
        <v>28</v>
      </c>
      <c r="F132" s="262" t="s">
        <v>1011</v>
      </c>
      <c r="G132" s="260"/>
      <c r="H132" s="261" t="s">
        <v>28</v>
      </c>
      <c r="I132" s="263"/>
      <c r="J132" s="260"/>
      <c r="K132" s="260"/>
      <c r="L132" s="264"/>
      <c r="M132" s="265"/>
      <c r="N132" s="266"/>
      <c r="O132" s="266"/>
      <c r="P132" s="266"/>
      <c r="Q132" s="266"/>
      <c r="R132" s="266"/>
      <c r="S132" s="266"/>
      <c r="T132" s="267"/>
      <c r="AT132" s="268" t="s">
        <v>193</v>
      </c>
      <c r="AU132" s="268" t="s">
        <v>84</v>
      </c>
      <c r="AV132" s="15" t="s">
        <v>82</v>
      </c>
      <c r="AW132" s="15" t="s">
        <v>36</v>
      </c>
      <c r="AX132" s="15" t="s">
        <v>75</v>
      </c>
      <c r="AY132" s="268" t="s">
        <v>182</v>
      </c>
    </row>
    <row r="133" spans="2:65" s="12" customFormat="1">
      <c r="B133" s="202"/>
      <c r="C133" s="203"/>
      <c r="D133" s="199" t="s">
        <v>193</v>
      </c>
      <c r="E133" s="204" t="s">
        <v>28</v>
      </c>
      <c r="F133" s="205" t="s">
        <v>1012</v>
      </c>
      <c r="G133" s="203"/>
      <c r="H133" s="206">
        <v>66</v>
      </c>
      <c r="I133" s="207"/>
      <c r="J133" s="203"/>
      <c r="K133" s="203"/>
      <c r="L133" s="208"/>
      <c r="M133" s="209"/>
      <c r="N133" s="210"/>
      <c r="O133" s="210"/>
      <c r="P133" s="210"/>
      <c r="Q133" s="210"/>
      <c r="R133" s="210"/>
      <c r="S133" s="210"/>
      <c r="T133" s="211"/>
      <c r="AT133" s="212" t="s">
        <v>193</v>
      </c>
      <c r="AU133" s="212" t="s">
        <v>84</v>
      </c>
      <c r="AV133" s="12" t="s">
        <v>84</v>
      </c>
      <c r="AW133" s="12" t="s">
        <v>36</v>
      </c>
      <c r="AX133" s="12" t="s">
        <v>75</v>
      </c>
      <c r="AY133" s="212" t="s">
        <v>182</v>
      </c>
    </row>
    <row r="134" spans="2:65" s="12" customFormat="1">
      <c r="B134" s="202"/>
      <c r="C134" s="203"/>
      <c r="D134" s="199" t="s">
        <v>193</v>
      </c>
      <c r="E134" s="204" t="s">
        <v>28</v>
      </c>
      <c r="F134" s="205" t="s">
        <v>1013</v>
      </c>
      <c r="G134" s="203"/>
      <c r="H134" s="206">
        <v>7</v>
      </c>
      <c r="I134" s="207"/>
      <c r="J134" s="203"/>
      <c r="K134" s="203"/>
      <c r="L134" s="208"/>
      <c r="M134" s="209"/>
      <c r="N134" s="210"/>
      <c r="O134" s="210"/>
      <c r="P134" s="210"/>
      <c r="Q134" s="210"/>
      <c r="R134" s="210"/>
      <c r="S134" s="210"/>
      <c r="T134" s="211"/>
      <c r="AT134" s="212" t="s">
        <v>193</v>
      </c>
      <c r="AU134" s="212" t="s">
        <v>84</v>
      </c>
      <c r="AV134" s="12" t="s">
        <v>84</v>
      </c>
      <c r="AW134" s="12" t="s">
        <v>36</v>
      </c>
      <c r="AX134" s="12" t="s">
        <v>75</v>
      </c>
      <c r="AY134" s="212" t="s">
        <v>182</v>
      </c>
    </row>
    <row r="135" spans="2:65" s="12" customFormat="1">
      <c r="B135" s="202"/>
      <c r="C135" s="203"/>
      <c r="D135" s="199" t="s">
        <v>193</v>
      </c>
      <c r="E135" s="204" t="s">
        <v>28</v>
      </c>
      <c r="F135" s="205" t="s">
        <v>1014</v>
      </c>
      <c r="G135" s="203"/>
      <c r="H135" s="206">
        <v>7</v>
      </c>
      <c r="I135" s="207"/>
      <c r="J135" s="203"/>
      <c r="K135" s="203"/>
      <c r="L135" s="208"/>
      <c r="M135" s="209"/>
      <c r="N135" s="210"/>
      <c r="O135" s="210"/>
      <c r="P135" s="210"/>
      <c r="Q135" s="210"/>
      <c r="R135" s="210"/>
      <c r="S135" s="210"/>
      <c r="T135" s="211"/>
      <c r="AT135" s="212" t="s">
        <v>193</v>
      </c>
      <c r="AU135" s="212" t="s">
        <v>84</v>
      </c>
      <c r="AV135" s="12" t="s">
        <v>84</v>
      </c>
      <c r="AW135" s="12" t="s">
        <v>36</v>
      </c>
      <c r="AX135" s="12" t="s">
        <v>75</v>
      </c>
      <c r="AY135" s="212" t="s">
        <v>182</v>
      </c>
    </row>
    <row r="136" spans="2:65" s="12" customFormat="1">
      <c r="B136" s="202"/>
      <c r="C136" s="203"/>
      <c r="D136" s="199" t="s">
        <v>193</v>
      </c>
      <c r="E136" s="204" t="s">
        <v>28</v>
      </c>
      <c r="F136" s="205" t="s">
        <v>1015</v>
      </c>
      <c r="G136" s="203"/>
      <c r="H136" s="206">
        <v>7</v>
      </c>
      <c r="I136" s="207"/>
      <c r="J136" s="203"/>
      <c r="K136" s="203"/>
      <c r="L136" s="208"/>
      <c r="M136" s="209"/>
      <c r="N136" s="210"/>
      <c r="O136" s="210"/>
      <c r="P136" s="210"/>
      <c r="Q136" s="210"/>
      <c r="R136" s="210"/>
      <c r="S136" s="210"/>
      <c r="T136" s="211"/>
      <c r="AT136" s="212" t="s">
        <v>193</v>
      </c>
      <c r="AU136" s="212" t="s">
        <v>84</v>
      </c>
      <c r="AV136" s="12" t="s">
        <v>84</v>
      </c>
      <c r="AW136" s="12" t="s">
        <v>36</v>
      </c>
      <c r="AX136" s="12" t="s">
        <v>75</v>
      </c>
      <c r="AY136" s="212" t="s">
        <v>182</v>
      </c>
    </row>
    <row r="137" spans="2:65" s="12" customFormat="1">
      <c r="B137" s="202"/>
      <c r="C137" s="203"/>
      <c r="D137" s="199" t="s">
        <v>193</v>
      </c>
      <c r="E137" s="204" t="s">
        <v>28</v>
      </c>
      <c r="F137" s="205" t="s">
        <v>1016</v>
      </c>
      <c r="G137" s="203"/>
      <c r="H137" s="206">
        <v>31</v>
      </c>
      <c r="I137" s="207"/>
      <c r="J137" s="203"/>
      <c r="K137" s="203"/>
      <c r="L137" s="208"/>
      <c r="M137" s="209"/>
      <c r="N137" s="210"/>
      <c r="O137" s="210"/>
      <c r="P137" s="210"/>
      <c r="Q137" s="210"/>
      <c r="R137" s="210"/>
      <c r="S137" s="210"/>
      <c r="T137" s="211"/>
      <c r="AT137" s="212" t="s">
        <v>193</v>
      </c>
      <c r="AU137" s="212" t="s">
        <v>84</v>
      </c>
      <c r="AV137" s="12" t="s">
        <v>84</v>
      </c>
      <c r="AW137" s="12" t="s">
        <v>36</v>
      </c>
      <c r="AX137" s="12" t="s">
        <v>75</v>
      </c>
      <c r="AY137" s="212" t="s">
        <v>182</v>
      </c>
    </row>
    <row r="138" spans="2:65" s="12" customFormat="1">
      <c r="B138" s="202"/>
      <c r="C138" s="203"/>
      <c r="D138" s="199" t="s">
        <v>193</v>
      </c>
      <c r="E138" s="204" t="s">
        <v>28</v>
      </c>
      <c r="F138" s="205" t="s">
        <v>1017</v>
      </c>
      <c r="G138" s="203"/>
      <c r="H138" s="206">
        <v>17</v>
      </c>
      <c r="I138" s="207"/>
      <c r="J138" s="203"/>
      <c r="K138" s="203"/>
      <c r="L138" s="208"/>
      <c r="M138" s="209"/>
      <c r="N138" s="210"/>
      <c r="O138" s="210"/>
      <c r="P138" s="210"/>
      <c r="Q138" s="210"/>
      <c r="R138" s="210"/>
      <c r="S138" s="210"/>
      <c r="T138" s="211"/>
      <c r="AT138" s="212" t="s">
        <v>193</v>
      </c>
      <c r="AU138" s="212" t="s">
        <v>84</v>
      </c>
      <c r="AV138" s="12" t="s">
        <v>84</v>
      </c>
      <c r="AW138" s="12" t="s">
        <v>36</v>
      </c>
      <c r="AX138" s="12" t="s">
        <v>75</v>
      </c>
      <c r="AY138" s="212" t="s">
        <v>182</v>
      </c>
    </row>
    <row r="139" spans="2:65" s="12" customFormat="1">
      <c r="B139" s="202"/>
      <c r="C139" s="203"/>
      <c r="D139" s="199" t="s">
        <v>193</v>
      </c>
      <c r="E139" s="204" t="s">
        <v>28</v>
      </c>
      <c r="F139" s="205" t="s">
        <v>1018</v>
      </c>
      <c r="G139" s="203"/>
      <c r="H139" s="206">
        <v>12</v>
      </c>
      <c r="I139" s="207"/>
      <c r="J139" s="203"/>
      <c r="K139" s="203"/>
      <c r="L139" s="208"/>
      <c r="M139" s="209"/>
      <c r="N139" s="210"/>
      <c r="O139" s="210"/>
      <c r="P139" s="210"/>
      <c r="Q139" s="210"/>
      <c r="R139" s="210"/>
      <c r="S139" s="210"/>
      <c r="T139" s="211"/>
      <c r="AT139" s="212" t="s">
        <v>193</v>
      </c>
      <c r="AU139" s="212" t="s">
        <v>84</v>
      </c>
      <c r="AV139" s="12" t="s">
        <v>84</v>
      </c>
      <c r="AW139" s="12" t="s">
        <v>36</v>
      </c>
      <c r="AX139" s="12" t="s">
        <v>75</v>
      </c>
      <c r="AY139" s="212" t="s">
        <v>182</v>
      </c>
    </row>
    <row r="140" spans="2:65" s="12" customFormat="1">
      <c r="B140" s="202"/>
      <c r="C140" s="203"/>
      <c r="D140" s="199" t="s">
        <v>193</v>
      </c>
      <c r="E140" s="204" t="s">
        <v>28</v>
      </c>
      <c r="F140" s="205" t="s">
        <v>1019</v>
      </c>
      <c r="G140" s="203"/>
      <c r="H140" s="206">
        <v>7</v>
      </c>
      <c r="I140" s="207"/>
      <c r="J140" s="203"/>
      <c r="K140" s="203"/>
      <c r="L140" s="208"/>
      <c r="M140" s="209"/>
      <c r="N140" s="210"/>
      <c r="O140" s="210"/>
      <c r="P140" s="210"/>
      <c r="Q140" s="210"/>
      <c r="R140" s="210"/>
      <c r="S140" s="210"/>
      <c r="T140" s="211"/>
      <c r="AT140" s="212" t="s">
        <v>193</v>
      </c>
      <c r="AU140" s="212" t="s">
        <v>84</v>
      </c>
      <c r="AV140" s="12" t="s">
        <v>84</v>
      </c>
      <c r="AW140" s="12" t="s">
        <v>36</v>
      </c>
      <c r="AX140" s="12" t="s">
        <v>75</v>
      </c>
      <c r="AY140" s="212" t="s">
        <v>182</v>
      </c>
    </row>
    <row r="141" spans="2:65" s="14" customFormat="1">
      <c r="B141" s="237"/>
      <c r="C141" s="238"/>
      <c r="D141" s="199" t="s">
        <v>193</v>
      </c>
      <c r="E141" s="239" t="s">
        <v>28</v>
      </c>
      <c r="F141" s="240" t="s">
        <v>413</v>
      </c>
      <c r="G141" s="238"/>
      <c r="H141" s="241">
        <v>154</v>
      </c>
      <c r="I141" s="242"/>
      <c r="J141" s="238"/>
      <c r="K141" s="238"/>
      <c r="L141" s="243"/>
      <c r="M141" s="244"/>
      <c r="N141" s="245"/>
      <c r="O141" s="245"/>
      <c r="P141" s="245"/>
      <c r="Q141" s="245"/>
      <c r="R141" s="245"/>
      <c r="S141" s="245"/>
      <c r="T141" s="246"/>
      <c r="AT141" s="247" t="s">
        <v>193</v>
      </c>
      <c r="AU141" s="247" t="s">
        <v>84</v>
      </c>
      <c r="AV141" s="14" t="s">
        <v>203</v>
      </c>
      <c r="AW141" s="14" t="s">
        <v>36</v>
      </c>
      <c r="AX141" s="14" t="s">
        <v>75</v>
      </c>
      <c r="AY141" s="247" t="s">
        <v>182</v>
      </c>
    </row>
    <row r="142" spans="2:65" s="13" customFormat="1">
      <c r="B142" s="213"/>
      <c r="C142" s="214"/>
      <c r="D142" s="199" t="s">
        <v>193</v>
      </c>
      <c r="E142" s="215" t="s">
        <v>28</v>
      </c>
      <c r="F142" s="216" t="s">
        <v>196</v>
      </c>
      <c r="G142" s="214"/>
      <c r="H142" s="217">
        <v>242</v>
      </c>
      <c r="I142" s="218"/>
      <c r="J142" s="214"/>
      <c r="K142" s="214"/>
      <c r="L142" s="219"/>
      <c r="M142" s="220"/>
      <c r="N142" s="221"/>
      <c r="O142" s="221"/>
      <c r="P142" s="221"/>
      <c r="Q142" s="221"/>
      <c r="R142" s="221"/>
      <c r="S142" s="221"/>
      <c r="T142" s="222"/>
      <c r="AT142" s="223" t="s">
        <v>193</v>
      </c>
      <c r="AU142" s="223" t="s">
        <v>84</v>
      </c>
      <c r="AV142" s="13" t="s">
        <v>189</v>
      </c>
      <c r="AW142" s="13" t="s">
        <v>36</v>
      </c>
      <c r="AX142" s="13" t="s">
        <v>82</v>
      </c>
      <c r="AY142" s="223" t="s">
        <v>182</v>
      </c>
    </row>
    <row r="143" spans="2:65" s="1" customFormat="1" ht="16.5" customHeight="1">
      <c r="B143" s="35"/>
      <c r="C143" s="224" t="s">
        <v>240</v>
      </c>
      <c r="D143" s="224" t="s">
        <v>269</v>
      </c>
      <c r="E143" s="225" t="s">
        <v>1020</v>
      </c>
      <c r="F143" s="226" t="s">
        <v>1021</v>
      </c>
      <c r="G143" s="227" t="s">
        <v>317</v>
      </c>
      <c r="H143" s="228">
        <v>156.31</v>
      </c>
      <c r="I143" s="229"/>
      <c r="J143" s="230">
        <f>ROUND(I143*H143,2)</f>
        <v>0</v>
      </c>
      <c r="K143" s="226" t="s">
        <v>188</v>
      </c>
      <c r="L143" s="231"/>
      <c r="M143" s="232" t="s">
        <v>28</v>
      </c>
      <c r="N143" s="233" t="s">
        <v>46</v>
      </c>
      <c r="O143" s="64"/>
      <c r="P143" s="195">
        <f>O143*H143</f>
        <v>0</v>
      </c>
      <c r="Q143" s="195">
        <v>7.7999999999999999E-4</v>
      </c>
      <c r="R143" s="195">
        <f>Q143*H143</f>
        <v>0.1219218</v>
      </c>
      <c r="S143" s="195">
        <v>0</v>
      </c>
      <c r="T143" s="196">
        <f>S143*H143</f>
        <v>0</v>
      </c>
      <c r="AR143" s="197" t="s">
        <v>666</v>
      </c>
      <c r="AT143" s="197" t="s">
        <v>269</v>
      </c>
      <c r="AU143" s="197" t="s">
        <v>84</v>
      </c>
      <c r="AY143" s="18" t="s">
        <v>182</v>
      </c>
      <c r="BE143" s="198">
        <f>IF(N143="základní",J143,0)</f>
        <v>0</v>
      </c>
      <c r="BF143" s="198">
        <f>IF(N143="snížená",J143,0)</f>
        <v>0</v>
      </c>
      <c r="BG143" s="198">
        <f>IF(N143="zákl. přenesená",J143,0)</f>
        <v>0</v>
      </c>
      <c r="BH143" s="198">
        <f>IF(N143="sníž. přenesená",J143,0)</f>
        <v>0</v>
      </c>
      <c r="BI143" s="198">
        <f>IF(N143="nulová",J143,0)</f>
        <v>0</v>
      </c>
      <c r="BJ143" s="18" t="s">
        <v>82</v>
      </c>
      <c r="BK143" s="198">
        <f>ROUND(I143*H143,2)</f>
        <v>0</v>
      </c>
      <c r="BL143" s="18" t="s">
        <v>666</v>
      </c>
      <c r="BM143" s="197" t="s">
        <v>1022</v>
      </c>
    </row>
    <row r="144" spans="2:65" s="12" customFormat="1">
      <c r="B144" s="202"/>
      <c r="C144" s="203"/>
      <c r="D144" s="199" t="s">
        <v>193</v>
      </c>
      <c r="E144" s="204" t="s">
        <v>28</v>
      </c>
      <c r="F144" s="205" t="s">
        <v>1023</v>
      </c>
      <c r="G144" s="203"/>
      <c r="H144" s="206">
        <v>156.31</v>
      </c>
      <c r="I144" s="207"/>
      <c r="J144" s="203"/>
      <c r="K144" s="203"/>
      <c r="L144" s="208"/>
      <c r="M144" s="209"/>
      <c r="N144" s="210"/>
      <c r="O144" s="210"/>
      <c r="P144" s="210"/>
      <c r="Q144" s="210"/>
      <c r="R144" s="210"/>
      <c r="S144" s="210"/>
      <c r="T144" s="211"/>
      <c r="AT144" s="212" t="s">
        <v>193</v>
      </c>
      <c r="AU144" s="212" t="s">
        <v>84</v>
      </c>
      <c r="AV144" s="12" t="s">
        <v>84</v>
      </c>
      <c r="AW144" s="12" t="s">
        <v>36</v>
      </c>
      <c r="AX144" s="12" t="s">
        <v>82</v>
      </c>
      <c r="AY144" s="212" t="s">
        <v>182</v>
      </c>
    </row>
    <row r="145" spans="2:65" s="1" customFormat="1" ht="16.5" customHeight="1">
      <c r="B145" s="35"/>
      <c r="C145" s="224" t="s">
        <v>247</v>
      </c>
      <c r="D145" s="224" t="s">
        <v>269</v>
      </c>
      <c r="E145" s="225" t="s">
        <v>966</v>
      </c>
      <c r="F145" s="226" t="s">
        <v>1024</v>
      </c>
      <c r="G145" s="227" t="s">
        <v>317</v>
      </c>
      <c r="H145" s="228">
        <v>89.32</v>
      </c>
      <c r="I145" s="229"/>
      <c r="J145" s="230">
        <f>ROUND(I145*H145,2)</f>
        <v>0</v>
      </c>
      <c r="K145" s="226" t="s">
        <v>28</v>
      </c>
      <c r="L145" s="231"/>
      <c r="M145" s="232" t="s">
        <v>28</v>
      </c>
      <c r="N145" s="233" t="s">
        <v>46</v>
      </c>
      <c r="O145" s="64"/>
      <c r="P145" s="195">
        <f>O145*H145</f>
        <v>0</v>
      </c>
      <c r="Q145" s="195">
        <v>2.0799999999999998E-3</v>
      </c>
      <c r="R145" s="195">
        <f>Q145*H145</f>
        <v>0.18578559999999997</v>
      </c>
      <c r="S145" s="195">
        <v>0</v>
      </c>
      <c r="T145" s="196">
        <f>S145*H145</f>
        <v>0</v>
      </c>
      <c r="AR145" s="197" t="s">
        <v>666</v>
      </c>
      <c r="AT145" s="197" t="s">
        <v>269</v>
      </c>
      <c r="AU145" s="197" t="s">
        <v>84</v>
      </c>
      <c r="AY145" s="18" t="s">
        <v>182</v>
      </c>
      <c r="BE145" s="198">
        <f>IF(N145="základní",J145,0)</f>
        <v>0</v>
      </c>
      <c r="BF145" s="198">
        <f>IF(N145="snížená",J145,0)</f>
        <v>0</v>
      </c>
      <c r="BG145" s="198">
        <f>IF(N145="zákl. přenesená",J145,0)</f>
        <v>0</v>
      </c>
      <c r="BH145" s="198">
        <f>IF(N145="sníž. přenesená",J145,0)</f>
        <v>0</v>
      </c>
      <c r="BI145" s="198">
        <f>IF(N145="nulová",J145,0)</f>
        <v>0</v>
      </c>
      <c r="BJ145" s="18" t="s">
        <v>82</v>
      </c>
      <c r="BK145" s="198">
        <f>ROUND(I145*H145,2)</f>
        <v>0</v>
      </c>
      <c r="BL145" s="18" t="s">
        <v>666</v>
      </c>
      <c r="BM145" s="197" t="s">
        <v>1025</v>
      </c>
    </row>
    <row r="146" spans="2:65" s="12" customFormat="1">
      <c r="B146" s="202"/>
      <c r="C146" s="203"/>
      <c r="D146" s="199" t="s">
        <v>193</v>
      </c>
      <c r="E146" s="204" t="s">
        <v>28</v>
      </c>
      <c r="F146" s="205" t="s">
        <v>1026</v>
      </c>
      <c r="G146" s="203"/>
      <c r="H146" s="206">
        <v>89.32</v>
      </c>
      <c r="I146" s="207"/>
      <c r="J146" s="203"/>
      <c r="K146" s="203"/>
      <c r="L146" s="208"/>
      <c r="M146" s="209"/>
      <c r="N146" s="210"/>
      <c r="O146" s="210"/>
      <c r="P146" s="210"/>
      <c r="Q146" s="210"/>
      <c r="R146" s="210"/>
      <c r="S146" s="210"/>
      <c r="T146" s="211"/>
      <c r="AT146" s="212" t="s">
        <v>193</v>
      </c>
      <c r="AU146" s="212" t="s">
        <v>84</v>
      </c>
      <c r="AV146" s="12" t="s">
        <v>84</v>
      </c>
      <c r="AW146" s="12" t="s">
        <v>36</v>
      </c>
      <c r="AX146" s="12" t="s">
        <v>82</v>
      </c>
      <c r="AY146" s="212" t="s">
        <v>182</v>
      </c>
    </row>
    <row r="147" spans="2:65" s="1" customFormat="1" ht="16.5" customHeight="1">
      <c r="B147" s="35"/>
      <c r="C147" s="186" t="s">
        <v>254</v>
      </c>
      <c r="D147" s="186" t="s">
        <v>184</v>
      </c>
      <c r="E147" s="187" t="s">
        <v>670</v>
      </c>
      <c r="F147" s="188" t="s">
        <v>671</v>
      </c>
      <c r="G147" s="189" t="s">
        <v>187</v>
      </c>
      <c r="H147" s="190">
        <v>36.96</v>
      </c>
      <c r="I147" s="191"/>
      <c r="J147" s="192">
        <f>ROUND(I147*H147,2)</f>
        <v>0</v>
      </c>
      <c r="K147" s="188" t="s">
        <v>188</v>
      </c>
      <c r="L147" s="39"/>
      <c r="M147" s="193" t="s">
        <v>28</v>
      </c>
      <c r="N147" s="194" t="s">
        <v>46</v>
      </c>
      <c r="O147" s="64"/>
      <c r="P147" s="195">
        <f>O147*H147</f>
        <v>0</v>
      </c>
      <c r="Q147" s="195">
        <v>2.2563399999999998</v>
      </c>
      <c r="R147" s="195">
        <f>Q147*H147</f>
        <v>83.394326399999997</v>
      </c>
      <c r="S147" s="195">
        <v>0</v>
      </c>
      <c r="T147" s="196">
        <f>S147*H147</f>
        <v>0</v>
      </c>
      <c r="AR147" s="197" t="s">
        <v>650</v>
      </c>
      <c r="AT147" s="197" t="s">
        <v>184</v>
      </c>
      <c r="AU147" s="197" t="s">
        <v>84</v>
      </c>
      <c r="AY147" s="18" t="s">
        <v>182</v>
      </c>
      <c r="BE147" s="198">
        <f>IF(N147="základní",J147,0)</f>
        <v>0</v>
      </c>
      <c r="BF147" s="198">
        <f>IF(N147="snížená",J147,0)</f>
        <v>0</v>
      </c>
      <c r="BG147" s="198">
        <f>IF(N147="zákl. přenesená",J147,0)</f>
        <v>0</v>
      </c>
      <c r="BH147" s="198">
        <f>IF(N147="sníž. přenesená",J147,0)</f>
        <v>0</v>
      </c>
      <c r="BI147" s="198">
        <f>IF(N147="nulová",J147,0)</f>
        <v>0</v>
      </c>
      <c r="BJ147" s="18" t="s">
        <v>82</v>
      </c>
      <c r="BK147" s="198">
        <f>ROUND(I147*H147,2)</f>
        <v>0</v>
      </c>
      <c r="BL147" s="18" t="s">
        <v>650</v>
      </c>
      <c r="BM147" s="197" t="s">
        <v>1027</v>
      </c>
    </row>
    <row r="148" spans="2:65" s="1" customFormat="1" ht="68.25">
      <c r="B148" s="35"/>
      <c r="C148" s="36"/>
      <c r="D148" s="199" t="s">
        <v>191</v>
      </c>
      <c r="E148" s="36"/>
      <c r="F148" s="200" t="s">
        <v>673</v>
      </c>
      <c r="G148" s="36"/>
      <c r="H148" s="36"/>
      <c r="I148" s="115"/>
      <c r="J148" s="36"/>
      <c r="K148" s="36"/>
      <c r="L148" s="39"/>
      <c r="M148" s="201"/>
      <c r="N148" s="64"/>
      <c r="O148" s="64"/>
      <c r="P148" s="64"/>
      <c r="Q148" s="64"/>
      <c r="R148" s="64"/>
      <c r="S148" s="64"/>
      <c r="T148" s="65"/>
      <c r="AT148" s="18" t="s">
        <v>191</v>
      </c>
      <c r="AU148" s="18" t="s">
        <v>84</v>
      </c>
    </row>
    <row r="149" spans="2:65" s="12" customFormat="1">
      <c r="B149" s="202"/>
      <c r="C149" s="203"/>
      <c r="D149" s="199" t="s">
        <v>193</v>
      </c>
      <c r="E149" s="204" t="s">
        <v>28</v>
      </c>
      <c r="F149" s="205" t="s">
        <v>1028</v>
      </c>
      <c r="G149" s="203"/>
      <c r="H149" s="206">
        <v>1.68</v>
      </c>
      <c r="I149" s="207"/>
      <c r="J149" s="203"/>
      <c r="K149" s="203"/>
      <c r="L149" s="208"/>
      <c r="M149" s="209"/>
      <c r="N149" s="210"/>
      <c r="O149" s="210"/>
      <c r="P149" s="210"/>
      <c r="Q149" s="210"/>
      <c r="R149" s="210"/>
      <c r="S149" s="210"/>
      <c r="T149" s="211"/>
      <c r="AT149" s="212" t="s">
        <v>193</v>
      </c>
      <c r="AU149" s="212" t="s">
        <v>84</v>
      </c>
      <c r="AV149" s="12" t="s">
        <v>84</v>
      </c>
      <c r="AW149" s="12" t="s">
        <v>36</v>
      </c>
      <c r="AX149" s="12" t="s">
        <v>75</v>
      </c>
      <c r="AY149" s="212" t="s">
        <v>182</v>
      </c>
    </row>
    <row r="150" spans="2:65" s="12" customFormat="1">
      <c r="B150" s="202"/>
      <c r="C150" s="203"/>
      <c r="D150" s="199" t="s">
        <v>193</v>
      </c>
      <c r="E150" s="204" t="s">
        <v>28</v>
      </c>
      <c r="F150" s="205" t="s">
        <v>1029</v>
      </c>
      <c r="G150" s="203"/>
      <c r="H150" s="206">
        <v>1.68</v>
      </c>
      <c r="I150" s="207"/>
      <c r="J150" s="203"/>
      <c r="K150" s="203"/>
      <c r="L150" s="208"/>
      <c r="M150" s="209"/>
      <c r="N150" s="210"/>
      <c r="O150" s="210"/>
      <c r="P150" s="210"/>
      <c r="Q150" s="210"/>
      <c r="R150" s="210"/>
      <c r="S150" s="210"/>
      <c r="T150" s="211"/>
      <c r="AT150" s="212" t="s">
        <v>193</v>
      </c>
      <c r="AU150" s="212" t="s">
        <v>84</v>
      </c>
      <c r="AV150" s="12" t="s">
        <v>84</v>
      </c>
      <c r="AW150" s="12" t="s">
        <v>36</v>
      </c>
      <c r="AX150" s="12" t="s">
        <v>75</v>
      </c>
      <c r="AY150" s="212" t="s">
        <v>182</v>
      </c>
    </row>
    <row r="151" spans="2:65" s="12" customFormat="1">
      <c r="B151" s="202"/>
      <c r="C151" s="203"/>
      <c r="D151" s="199" t="s">
        <v>193</v>
      </c>
      <c r="E151" s="204" t="s">
        <v>28</v>
      </c>
      <c r="F151" s="205" t="s">
        <v>1030</v>
      </c>
      <c r="G151" s="203"/>
      <c r="H151" s="206">
        <v>1.68</v>
      </c>
      <c r="I151" s="207"/>
      <c r="J151" s="203"/>
      <c r="K151" s="203"/>
      <c r="L151" s="208"/>
      <c r="M151" s="209"/>
      <c r="N151" s="210"/>
      <c r="O151" s="210"/>
      <c r="P151" s="210"/>
      <c r="Q151" s="210"/>
      <c r="R151" s="210"/>
      <c r="S151" s="210"/>
      <c r="T151" s="211"/>
      <c r="AT151" s="212" t="s">
        <v>193</v>
      </c>
      <c r="AU151" s="212" t="s">
        <v>84</v>
      </c>
      <c r="AV151" s="12" t="s">
        <v>84</v>
      </c>
      <c r="AW151" s="12" t="s">
        <v>36</v>
      </c>
      <c r="AX151" s="12" t="s">
        <v>75</v>
      </c>
      <c r="AY151" s="212" t="s">
        <v>182</v>
      </c>
    </row>
    <row r="152" spans="2:65" s="12" customFormat="1">
      <c r="B152" s="202"/>
      <c r="C152" s="203"/>
      <c r="D152" s="199" t="s">
        <v>193</v>
      </c>
      <c r="E152" s="204" t="s">
        <v>28</v>
      </c>
      <c r="F152" s="205" t="s">
        <v>1031</v>
      </c>
      <c r="G152" s="203"/>
      <c r="H152" s="206">
        <v>7.44</v>
      </c>
      <c r="I152" s="207"/>
      <c r="J152" s="203"/>
      <c r="K152" s="203"/>
      <c r="L152" s="208"/>
      <c r="M152" s="209"/>
      <c r="N152" s="210"/>
      <c r="O152" s="210"/>
      <c r="P152" s="210"/>
      <c r="Q152" s="210"/>
      <c r="R152" s="210"/>
      <c r="S152" s="210"/>
      <c r="T152" s="211"/>
      <c r="AT152" s="212" t="s">
        <v>193</v>
      </c>
      <c r="AU152" s="212" t="s">
        <v>84</v>
      </c>
      <c r="AV152" s="12" t="s">
        <v>84</v>
      </c>
      <c r="AW152" s="12" t="s">
        <v>36</v>
      </c>
      <c r="AX152" s="12" t="s">
        <v>75</v>
      </c>
      <c r="AY152" s="212" t="s">
        <v>182</v>
      </c>
    </row>
    <row r="153" spans="2:65" s="12" customFormat="1">
      <c r="B153" s="202"/>
      <c r="C153" s="203"/>
      <c r="D153" s="199" t="s">
        <v>193</v>
      </c>
      <c r="E153" s="204" t="s">
        <v>28</v>
      </c>
      <c r="F153" s="205" t="s">
        <v>1032</v>
      </c>
      <c r="G153" s="203"/>
      <c r="H153" s="206">
        <v>4.08</v>
      </c>
      <c r="I153" s="207"/>
      <c r="J153" s="203"/>
      <c r="K153" s="203"/>
      <c r="L153" s="208"/>
      <c r="M153" s="209"/>
      <c r="N153" s="210"/>
      <c r="O153" s="210"/>
      <c r="P153" s="210"/>
      <c r="Q153" s="210"/>
      <c r="R153" s="210"/>
      <c r="S153" s="210"/>
      <c r="T153" s="211"/>
      <c r="AT153" s="212" t="s">
        <v>193</v>
      </c>
      <c r="AU153" s="212" t="s">
        <v>84</v>
      </c>
      <c r="AV153" s="12" t="s">
        <v>84</v>
      </c>
      <c r="AW153" s="12" t="s">
        <v>36</v>
      </c>
      <c r="AX153" s="12" t="s">
        <v>75</v>
      </c>
      <c r="AY153" s="212" t="s">
        <v>182</v>
      </c>
    </row>
    <row r="154" spans="2:65" s="12" customFormat="1">
      <c r="B154" s="202"/>
      <c r="C154" s="203"/>
      <c r="D154" s="199" t="s">
        <v>193</v>
      </c>
      <c r="E154" s="204" t="s">
        <v>28</v>
      </c>
      <c r="F154" s="205" t="s">
        <v>1033</v>
      </c>
      <c r="G154" s="203"/>
      <c r="H154" s="206">
        <v>2.88</v>
      </c>
      <c r="I154" s="207"/>
      <c r="J154" s="203"/>
      <c r="K154" s="203"/>
      <c r="L154" s="208"/>
      <c r="M154" s="209"/>
      <c r="N154" s="210"/>
      <c r="O154" s="210"/>
      <c r="P154" s="210"/>
      <c r="Q154" s="210"/>
      <c r="R154" s="210"/>
      <c r="S154" s="210"/>
      <c r="T154" s="211"/>
      <c r="AT154" s="212" t="s">
        <v>193</v>
      </c>
      <c r="AU154" s="212" t="s">
        <v>84</v>
      </c>
      <c r="AV154" s="12" t="s">
        <v>84</v>
      </c>
      <c r="AW154" s="12" t="s">
        <v>36</v>
      </c>
      <c r="AX154" s="12" t="s">
        <v>75</v>
      </c>
      <c r="AY154" s="212" t="s">
        <v>182</v>
      </c>
    </row>
    <row r="155" spans="2:65" s="12" customFormat="1">
      <c r="B155" s="202"/>
      <c r="C155" s="203"/>
      <c r="D155" s="199" t="s">
        <v>193</v>
      </c>
      <c r="E155" s="204" t="s">
        <v>28</v>
      </c>
      <c r="F155" s="205" t="s">
        <v>1029</v>
      </c>
      <c r="G155" s="203"/>
      <c r="H155" s="206">
        <v>1.68</v>
      </c>
      <c r="I155" s="207"/>
      <c r="J155" s="203"/>
      <c r="K155" s="203"/>
      <c r="L155" s="208"/>
      <c r="M155" s="209"/>
      <c r="N155" s="210"/>
      <c r="O155" s="210"/>
      <c r="P155" s="210"/>
      <c r="Q155" s="210"/>
      <c r="R155" s="210"/>
      <c r="S155" s="210"/>
      <c r="T155" s="211"/>
      <c r="AT155" s="212" t="s">
        <v>193</v>
      </c>
      <c r="AU155" s="212" t="s">
        <v>84</v>
      </c>
      <c r="AV155" s="12" t="s">
        <v>84</v>
      </c>
      <c r="AW155" s="12" t="s">
        <v>36</v>
      </c>
      <c r="AX155" s="12" t="s">
        <v>75</v>
      </c>
      <c r="AY155" s="212" t="s">
        <v>182</v>
      </c>
    </row>
    <row r="156" spans="2:65" s="12" customFormat="1">
      <c r="B156" s="202"/>
      <c r="C156" s="203"/>
      <c r="D156" s="199" t="s">
        <v>193</v>
      </c>
      <c r="E156" s="204" t="s">
        <v>28</v>
      </c>
      <c r="F156" s="205" t="s">
        <v>1034</v>
      </c>
      <c r="G156" s="203"/>
      <c r="H156" s="206">
        <v>15.84</v>
      </c>
      <c r="I156" s="207"/>
      <c r="J156" s="203"/>
      <c r="K156" s="203"/>
      <c r="L156" s="208"/>
      <c r="M156" s="209"/>
      <c r="N156" s="210"/>
      <c r="O156" s="210"/>
      <c r="P156" s="210"/>
      <c r="Q156" s="210"/>
      <c r="R156" s="210"/>
      <c r="S156" s="210"/>
      <c r="T156" s="211"/>
      <c r="AT156" s="212" t="s">
        <v>193</v>
      </c>
      <c r="AU156" s="212" t="s">
        <v>84</v>
      </c>
      <c r="AV156" s="12" t="s">
        <v>84</v>
      </c>
      <c r="AW156" s="12" t="s">
        <v>36</v>
      </c>
      <c r="AX156" s="12" t="s">
        <v>75</v>
      </c>
      <c r="AY156" s="212" t="s">
        <v>182</v>
      </c>
    </row>
    <row r="157" spans="2:65" s="13" customFormat="1">
      <c r="B157" s="213"/>
      <c r="C157" s="214"/>
      <c r="D157" s="199" t="s">
        <v>193</v>
      </c>
      <c r="E157" s="215" t="s">
        <v>28</v>
      </c>
      <c r="F157" s="216" t="s">
        <v>196</v>
      </c>
      <c r="G157" s="214"/>
      <c r="H157" s="217">
        <v>36.96</v>
      </c>
      <c r="I157" s="218"/>
      <c r="J157" s="214"/>
      <c r="K157" s="214"/>
      <c r="L157" s="219"/>
      <c r="M157" s="220"/>
      <c r="N157" s="221"/>
      <c r="O157" s="221"/>
      <c r="P157" s="221"/>
      <c r="Q157" s="221"/>
      <c r="R157" s="221"/>
      <c r="S157" s="221"/>
      <c r="T157" s="222"/>
      <c r="AT157" s="223" t="s">
        <v>193</v>
      </c>
      <c r="AU157" s="223" t="s">
        <v>84</v>
      </c>
      <c r="AV157" s="13" t="s">
        <v>189</v>
      </c>
      <c r="AW157" s="13" t="s">
        <v>36</v>
      </c>
      <c r="AX157" s="13" t="s">
        <v>82</v>
      </c>
      <c r="AY157" s="223" t="s">
        <v>182</v>
      </c>
    </row>
    <row r="158" spans="2:65" s="1" customFormat="1" ht="16.5" customHeight="1">
      <c r="B158" s="35"/>
      <c r="C158" s="186" t="s">
        <v>262</v>
      </c>
      <c r="D158" s="186" t="s">
        <v>184</v>
      </c>
      <c r="E158" s="187" t="s">
        <v>675</v>
      </c>
      <c r="F158" s="188" t="s">
        <v>676</v>
      </c>
      <c r="G158" s="189" t="s">
        <v>187</v>
      </c>
      <c r="H158" s="190">
        <v>41.92</v>
      </c>
      <c r="I158" s="191"/>
      <c r="J158" s="192">
        <f>ROUND(I158*H158,2)</f>
        <v>0</v>
      </c>
      <c r="K158" s="188" t="s">
        <v>188</v>
      </c>
      <c r="L158" s="39"/>
      <c r="M158" s="193" t="s">
        <v>28</v>
      </c>
      <c r="N158" s="194" t="s">
        <v>46</v>
      </c>
      <c r="O158" s="64"/>
      <c r="P158" s="195">
        <f>O158*H158</f>
        <v>0</v>
      </c>
      <c r="Q158" s="195">
        <v>0</v>
      </c>
      <c r="R158" s="195">
        <f>Q158*H158</f>
        <v>0</v>
      </c>
      <c r="S158" s="195">
        <v>0</v>
      </c>
      <c r="T158" s="196">
        <f>S158*H158</f>
        <v>0</v>
      </c>
      <c r="AR158" s="197" t="s">
        <v>650</v>
      </c>
      <c r="AT158" s="197" t="s">
        <v>184</v>
      </c>
      <c r="AU158" s="197" t="s">
        <v>84</v>
      </c>
      <c r="AY158" s="18" t="s">
        <v>182</v>
      </c>
      <c r="BE158" s="198">
        <f>IF(N158="základní",J158,0)</f>
        <v>0</v>
      </c>
      <c r="BF158" s="198">
        <f>IF(N158="snížená",J158,0)</f>
        <v>0</v>
      </c>
      <c r="BG158" s="198">
        <f>IF(N158="zákl. přenesená",J158,0)</f>
        <v>0</v>
      </c>
      <c r="BH158" s="198">
        <f>IF(N158="sníž. přenesená",J158,0)</f>
        <v>0</v>
      </c>
      <c r="BI158" s="198">
        <f>IF(N158="nulová",J158,0)</f>
        <v>0</v>
      </c>
      <c r="BJ158" s="18" t="s">
        <v>82</v>
      </c>
      <c r="BK158" s="198">
        <f>ROUND(I158*H158,2)</f>
        <v>0</v>
      </c>
      <c r="BL158" s="18" t="s">
        <v>650</v>
      </c>
      <c r="BM158" s="197" t="s">
        <v>1035</v>
      </c>
    </row>
    <row r="159" spans="2:65" s="1" customFormat="1" ht="87.75">
      <c r="B159" s="35"/>
      <c r="C159" s="36"/>
      <c r="D159" s="199" t="s">
        <v>191</v>
      </c>
      <c r="E159" s="36"/>
      <c r="F159" s="200" t="s">
        <v>678</v>
      </c>
      <c r="G159" s="36"/>
      <c r="H159" s="36"/>
      <c r="I159" s="115"/>
      <c r="J159" s="36"/>
      <c r="K159" s="36"/>
      <c r="L159" s="39"/>
      <c r="M159" s="201"/>
      <c r="N159" s="64"/>
      <c r="O159" s="64"/>
      <c r="P159" s="64"/>
      <c r="Q159" s="64"/>
      <c r="R159" s="64"/>
      <c r="S159" s="64"/>
      <c r="T159" s="65"/>
      <c r="AT159" s="18" t="s">
        <v>191</v>
      </c>
      <c r="AU159" s="18" t="s">
        <v>84</v>
      </c>
    </row>
    <row r="160" spans="2:65" s="12" customFormat="1">
      <c r="B160" s="202"/>
      <c r="C160" s="203"/>
      <c r="D160" s="199" t="s">
        <v>193</v>
      </c>
      <c r="E160" s="204" t="s">
        <v>28</v>
      </c>
      <c r="F160" s="205" t="s">
        <v>1036</v>
      </c>
      <c r="G160" s="203"/>
      <c r="H160" s="206">
        <v>78.88</v>
      </c>
      <c r="I160" s="207"/>
      <c r="J160" s="203"/>
      <c r="K160" s="203"/>
      <c r="L160" s="208"/>
      <c r="M160" s="209"/>
      <c r="N160" s="210"/>
      <c r="O160" s="210"/>
      <c r="P160" s="210"/>
      <c r="Q160" s="210"/>
      <c r="R160" s="210"/>
      <c r="S160" s="210"/>
      <c r="T160" s="211"/>
      <c r="AT160" s="212" t="s">
        <v>193</v>
      </c>
      <c r="AU160" s="212" t="s">
        <v>84</v>
      </c>
      <c r="AV160" s="12" t="s">
        <v>84</v>
      </c>
      <c r="AW160" s="12" t="s">
        <v>36</v>
      </c>
      <c r="AX160" s="12" t="s">
        <v>75</v>
      </c>
      <c r="AY160" s="212" t="s">
        <v>182</v>
      </c>
    </row>
    <row r="161" spans="2:65" s="12" customFormat="1">
      <c r="B161" s="202"/>
      <c r="C161" s="203"/>
      <c r="D161" s="199" t="s">
        <v>193</v>
      </c>
      <c r="E161" s="204" t="s">
        <v>28</v>
      </c>
      <c r="F161" s="205" t="s">
        <v>1037</v>
      </c>
      <c r="G161" s="203"/>
      <c r="H161" s="206">
        <v>-36.96</v>
      </c>
      <c r="I161" s="207"/>
      <c r="J161" s="203"/>
      <c r="K161" s="203"/>
      <c r="L161" s="208"/>
      <c r="M161" s="209"/>
      <c r="N161" s="210"/>
      <c r="O161" s="210"/>
      <c r="P161" s="210"/>
      <c r="Q161" s="210"/>
      <c r="R161" s="210"/>
      <c r="S161" s="210"/>
      <c r="T161" s="211"/>
      <c r="AT161" s="212" t="s">
        <v>193</v>
      </c>
      <c r="AU161" s="212" t="s">
        <v>84</v>
      </c>
      <c r="AV161" s="12" t="s">
        <v>84</v>
      </c>
      <c r="AW161" s="12" t="s">
        <v>36</v>
      </c>
      <c r="AX161" s="12" t="s">
        <v>75</v>
      </c>
      <c r="AY161" s="212" t="s">
        <v>182</v>
      </c>
    </row>
    <row r="162" spans="2:65" s="13" customFormat="1">
      <c r="B162" s="213"/>
      <c r="C162" s="214"/>
      <c r="D162" s="199" t="s">
        <v>193</v>
      </c>
      <c r="E162" s="215" t="s">
        <v>28</v>
      </c>
      <c r="F162" s="216" t="s">
        <v>196</v>
      </c>
      <c r="G162" s="214"/>
      <c r="H162" s="217">
        <v>41.92</v>
      </c>
      <c r="I162" s="218"/>
      <c r="J162" s="214"/>
      <c r="K162" s="214"/>
      <c r="L162" s="219"/>
      <c r="M162" s="220"/>
      <c r="N162" s="221"/>
      <c r="O162" s="221"/>
      <c r="P162" s="221"/>
      <c r="Q162" s="221"/>
      <c r="R162" s="221"/>
      <c r="S162" s="221"/>
      <c r="T162" s="222"/>
      <c r="AT162" s="223" t="s">
        <v>193</v>
      </c>
      <c r="AU162" s="223" t="s">
        <v>84</v>
      </c>
      <c r="AV162" s="13" t="s">
        <v>189</v>
      </c>
      <c r="AW162" s="13" t="s">
        <v>36</v>
      </c>
      <c r="AX162" s="13" t="s">
        <v>82</v>
      </c>
      <c r="AY162" s="223" t="s">
        <v>182</v>
      </c>
    </row>
    <row r="163" spans="2:65" s="1" customFormat="1" ht="24" customHeight="1">
      <c r="B163" s="35"/>
      <c r="C163" s="186" t="s">
        <v>268</v>
      </c>
      <c r="D163" s="186" t="s">
        <v>184</v>
      </c>
      <c r="E163" s="187" t="s">
        <v>681</v>
      </c>
      <c r="F163" s="188" t="s">
        <v>682</v>
      </c>
      <c r="G163" s="189" t="s">
        <v>187</v>
      </c>
      <c r="H163" s="190">
        <v>120.8</v>
      </c>
      <c r="I163" s="191"/>
      <c r="J163" s="192">
        <f>ROUND(I163*H163,2)</f>
        <v>0</v>
      </c>
      <c r="K163" s="188" t="s">
        <v>188</v>
      </c>
      <c r="L163" s="39"/>
      <c r="M163" s="193" t="s">
        <v>28</v>
      </c>
      <c r="N163" s="194" t="s">
        <v>46</v>
      </c>
      <c r="O163" s="64"/>
      <c r="P163" s="195">
        <f>O163*H163</f>
        <v>0</v>
      </c>
      <c r="Q163" s="195">
        <v>0</v>
      </c>
      <c r="R163" s="195">
        <f>Q163*H163</f>
        <v>0</v>
      </c>
      <c r="S163" s="195">
        <v>0</v>
      </c>
      <c r="T163" s="196">
        <f>S163*H163</f>
        <v>0</v>
      </c>
      <c r="AR163" s="197" t="s">
        <v>650</v>
      </c>
      <c r="AT163" s="197" t="s">
        <v>184</v>
      </c>
      <c r="AU163" s="197" t="s">
        <v>84</v>
      </c>
      <c r="AY163" s="18" t="s">
        <v>182</v>
      </c>
      <c r="BE163" s="198">
        <f>IF(N163="základní",J163,0)</f>
        <v>0</v>
      </c>
      <c r="BF163" s="198">
        <f>IF(N163="snížená",J163,0)</f>
        <v>0</v>
      </c>
      <c r="BG163" s="198">
        <f>IF(N163="zákl. přenesená",J163,0)</f>
        <v>0</v>
      </c>
      <c r="BH163" s="198">
        <f>IF(N163="sníž. přenesená",J163,0)</f>
        <v>0</v>
      </c>
      <c r="BI163" s="198">
        <f>IF(N163="nulová",J163,0)</f>
        <v>0</v>
      </c>
      <c r="BJ163" s="18" t="s">
        <v>82</v>
      </c>
      <c r="BK163" s="198">
        <f>ROUND(I163*H163,2)</f>
        <v>0</v>
      </c>
      <c r="BL163" s="18" t="s">
        <v>650</v>
      </c>
      <c r="BM163" s="197" t="s">
        <v>1038</v>
      </c>
    </row>
    <row r="164" spans="2:65" s="1" customFormat="1" ht="39">
      <c r="B164" s="35"/>
      <c r="C164" s="36"/>
      <c r="D164" s="199" t="s">
        <v>191</v>
      </c>
      <c r="E164" s="36"/>
      <c r="F164" s="200" t="s">
        <v>684</v>
      </c>
      <c r="G164" s="36"/>
      <c r="H164" s="36"/>
      <c r="I164" s="115"/>
      <c r="J164" s="36"/>
      <c r="K164" s="36"/>
      <c r="L164" s="39"/>
      <c r="M164" s="201"/>
      <c r="N164" s="64"/>
      <c r="O164" s="64"/>
      <c r="P164" s="64"/>
      <c r="Q164" s="64"/>
      <c r="R164" s="64"/>
      <c r="S164" s="64"/>
      <c r="T164" s="65"/>
      <c r="AT164" s="18" t="s">
        <v>191</v>
      </c>
      <c r="AU164" s="18" t="s">
        <v>84</v>
      </c>
    </row>
    <row r="165" spans="2:65" s="12" customFormat="1">
      <c r="B165" s="202"/>
      <c r="C165" s="203"/>
      <c r="D165" s="199" t="s">
        <v>193</v>
      </c>
      <c r="E165" s="204" t="s">
        <v>28</v>
      </c>
      <c r="F165" s="205" t="s">
        <v>1039</v>
      </c>
      <c r="G165" s="203"/>
      <c r="H165" s="206">
        <v>78.88</v>
      </c>
      <c r="I165" s="207"/>
      <c r="J165" s="203"/>
      <c r="K165" s="203"/>
      <c r="L165" s="208"/>
      <c r="M165" s="209"/>
      <c r="N165" s="210"/>
      <c r="O165" s="210"/>
      <c r="P165" s="210"/>
      <c r="Q165" s="210"/>
      <c r="R165" s="210"/>
      <c r="S165" s="210"/>
      <c r="T165" s="211"/>
      <c r="AT165" s="212" t="s">
        <v>193</v>
      </c>
      <c r="AU165" s="212" t="s">
        <v>84</v>
      </c>
      <c r="AV165" s="12" t="s">
        <v>84</v>
      </c>
      <c r="AW165" s="12" t="s">
        <v>36</v>
      </c>
      <c r="AX165" s="12" t="s">
        <v>75</v>
      </c>
      <c r="AY165" s="212" t="s">
        <v>182</v>
      </c>
    </row>
    <row r="166" spans="2:65" s="12" customFormat="1">
      <c r="B166" s="202"/>
      <c r="C166" s="203"/>
      <c r="D166" s="199" t="s">
        <v>193</v>
      </c>
      <c r="E166" s="204" t="s">
        <v>28</v>
      </c>
      <c r="F166" s="205" t="s">
        <v>1040</v>
      </c>
      <c r="G166" s="203"/>
      <c r="H166" s="206">
        <v>41.92</v>
      </c>
      <c r="I166" s="207"/>
      <c r="J166" s="203"/>
      <c r="K166" s="203"/>
      <c r="L166" s="208"/>
      <c r="M166" s="209"/>
      <c r="N166" s="210"/>
      <c r="O166" s="210"/>
      <c r="P166" s="210"/>
      <c r="Q166" s="210"/>
      <c r="R166" s="210"/>
      <c r="S166" s="210"/>
      <c r="T166" s="211"/>
      <c r="AT166" s="212" t="s">
        <v>193</v>
      </c>
      <c r="AU166" s="212" t="s">
        <v>84</v>
      </c>
      <c r="AV166" s="12" t="s">
        <v>84</v>
      </c>
      <c r="AW166" s="12" t="s">
        <v>36</v>
      </c>
      <c r="AX166" s="12" t="s">
        <v>75</v>
      </c>
      <c r="AY166" s="212" t="s">
        <v>182</v>
      </c>
    </row>
    <row r="167" spans="2:65" s="14" customFormat="1">
      <c r="B167" s="237"/>
      <c r="C167" s="238"/>
      <c r="D167" s="199" t="s">
        <v>193</v>
      </c>
      <c r="E167" s="239" t="s">
        <v>28</v>
      </c>
      <c r="F167" s="240" t="s">
        <v>413</v>
      </c>
      <c r="G167" s="238"/>
      <c r="H167" s="241">
        <v>120.8</v>
      </c>
      <c r="I167" s="242"/>
      <c r="J167" s="238"/>
      <c r="K167" s="238"/>
      <c r="L167" s="243"/>
      <c r="M167" s="244"/>
      <c r="N167" s="245"/>
      <c r="O167" s="245"/>
      <c r="P167" s="245"/>
      <c r="Q167" s="245"/>
      <c r="R167" s="245"/>
      <c r="S167" s="245"/>
      <c r="T167" s="246"/>
      <c r="AT167" s="247" t="s">
        <v>193</v>
      </c>
      <c r="AU167" s="247" t="s">
        <v>84</v>
      </c>
      <c r="AV167" s="14" t="s">
        <v>203</v>
      </c>
      <c r="AW167" s="14" t="s">
        <v>36</v>
      </c>
      <c r="AX167" s="14" t="s">
        <v>75</v>
      </c>
      <c r="AY167" s="247" t="s">
        <v>182</v>
      </c>
    </row>
    <row r="168" spans="2:65" s="13" customFormat="1">
      <c r="B168" s="213"/>
      <c r="C168" s="214"/>
      <c r="D168" s="199" t="s">
        <v>193</v>
      </c>
      <c r="E168" s="215" t="s">
        <v>28</v>
      </c>
      <c r="F168" s="216" t="s">
        <v>196</v>
      </c>
      <c r="G168" s="214"/>
      <c r="H168" s="217">
        <v>120.8</v>
      </c>
      <c r="I168" s="218"/>
      <c r="J168" s="214"/>
      <c r="K168" s="214"/>
      <c r="L168" s="219"/>
      <c r="M168" s="220"/>
      <c r="N168" s="221"/>
      <c r="O168" s="221"/>
      <c r="P168" s="221"/>
      <c r="Q168" s="221"/>
      <c r="R168" s="221"/>
      <c r="S168" s="221"/>
      <c r="T168" s="222"/>
      <c r="AT168" s="223" t="s">
        <v>193</v>
      </c>
      <c r="AU168" s="223" t="s">
        <v>84</v>
      </c>
      <c r="AV168" s="13" t="s">
        <v>189</v>
      </c>
      <c r="AW168" s="13" t="s">
        <v>36</v>
      </c>
      <c r="AX168" s="13" t="s">
        <v>82</v>
      </c>
      <c r="AY168" s="223" t="s">
        <v>182</v>
      </c>
    </row>
    <row r="169" spans="2:65" s="1" customFormat="1" ht="24" customHeight="1">
      <c r="B169" s="35"/>
      <c r="C169" s="186" t="s">
        <v>8</v>
      </c>
      <c r="D169" s="186" t="s">
        <v>184</v>
      </c>
      <c r="E169" s="187" t="s">
        <v>687</v>
      </c>
      <c r="F169" s="188" t="s">
        <v>688</v>
      </c>
      <c r="G169" s="189" t="s">
        <v>187</v>
      </c>
      <c r="H169" s="190">
        <v>36.96</v>
      </c>
      <c r="I169" s="191"/>
      <c r="J169" s="192">
        <f>ROUND(I169*H169,2)</f>
        <v>0</v>
      </c>
      <c r="K169" s="188" t="s">
        <v>188</v>
      </c>
      <c r="L169" s="39"/>
      <c r="M169" s="193" t="s">
        <v>28</v>
      </c>
      <c r="N169" s="194" t="s">
        <v>46</v>
      </c>
      <c r="O169" s="64"/>
      <c r="P169" s="195">
        <f>O169*H169</f>
        <v>0</v>
      </c>
      <c r="Q169" s="195">
        <v>0</v>
      </c>
      <c r="R169" s="195">
        <f>Q169*H169</f>
        <v>0</v>
      </c>
      <c r="S169" s="195">
        <v>0</v>
      </c>
      <c r="T169" s="196">
        <f>S169*H169</f>
        <v>0</v>
      </c>
      <c r="AR169" s="197" t="s">
        <v>650</v>
      </c>
      <c r="AT169" s="197" t="s">
        <v>184</v>
      </c>
      <c r="AU169" s="197" t="s">
        <v>84</v>
      </c>
      <c r="AY169" s="18" t="s">
        <v>182</v>
      </c>
      <c r="BE169" s="198">
        <f>IF(N169="základní",J169,0)</f>
        <v>0</v>
      </c>
      <c r="BF169" s="198">
        <f>IF(N169="snížená",J169,0)</f>
        <v>0</v>
      </c>
      <c r="BG169" s="198">
        <f>IF(N169="zákl. přenesená",J169,0)</f>
        <v>0</v>
      </c>
      <c r="BH169" s="198">
        <f>IF(N169="sníž. přenesená",J169,0)</f>
        <v>0</v>
      </c>
      <c r="BI169" s="198">
        <f>IF(N169="nulová",J169,0)</f>
        <v>0</v>
      </c>
      <c r="BJ169" s="18" t="s">
        <v>82</v>
      </c>
      <c r="BK169" s="198">
        <f>ROUND(I169*H169,2)</f>
        <v>0</v>
      </c>
      <c r="BL169" s="18" t="s">
        <v>650</v>
      </c>
      <c r="BM169" s="197" t="s">
        <v>1041</v>
      </c>
    </row>
    <row r="170" spans="2:65" s="1" customFormat="1" ht="39">
      <c r="B170" s="35"/>
      <c r="C170" s="36"/>
      <c r="D170" s="199" t="s">
        <v>191</v>
      </c>
      <c r="E170" s="36"/>
      <c r="F170" s="200" t="s">
        <v>684</v>
      </c>
      <c r="G170" s="36"/>
      <c r="H170" s="36"/>
      <c r="I170" s="115"/>
      <c r="J170" s="36"/>
      <c r="K170" s="36"/>
      <c r="L170" s="39"/>
      <c r="M170" s="201"/>
      <c r="N170" s="64"/>
      <c r="O170" s="64"/>
      <c r="P170" s="64"/>
      <c r="Q170" s="64"/>
      <c r="R170" s="64"/>
      <c r="S170" s="64"/>
      <c r="T170" s="65"/>
      <c r="AT170" s="18" t="s">
        <v>191</v>
      </c>
      <c r="AU170" s="18" t="s">
        <v>84</v>
      </c>
    </row>
    <row r="171" spans="2:65" s="12" customFormat="1">
      <c r="B171" s="202"/>
      <c r="C171" s="203"/>
      <c r="D171" s="199" t="s">
        <v>193</v>
      </c>
      <c r="E171" s="204" t="s">
        <v>28</v>
      </c>
      <c r="F171" s="205" t="s">
        <v>1042</v>
      </c>
      <c r="G171" s="203"/>
      <c r="H171" s="206">
        <v>78.88</v>
      </c>
      <c r="I171" s="207"/>
      <c r="J171" s="203"/>
      <c r="K171" s="203"/>
      <c r="L171" s="208"/>
      <c r="M171" s="209"/>
      <c r="N171" s="210"/>
      <c r="O171" s="210"/>
      <c r="P171" s="210"/>
      <c r="Q171" s="210"/>
      <c r="R171" s="210"/>
      <c r="S171" s="210"/>
      <c r="T171" s="211"/>
      <c r="AT171" s="212" t="s">
        <v>193</v>
      </c>
      <c r="AU171" s="212" t="s">
        <v>84</v>
      </c>
      <c r="AV171" s="12" t="s">
        <v>84</v>
      </c>
      <c r="AW171" s="12" t="s">
        <v>36</v>
      </c>
      <c r="AX171" s="12" t="s">
        <v>75</v>
      </c>
      <c r="AY171" s="212" t="s">
        <v>182</v>
      </c>
    </row>
    <row r="172" spans="2:65" s="12" customFormat="1">
      <c r="B172" s="202"/>
      <c r="C172" s="203"/>
      <c r="D172" s="199" t="s">
        <v>193</v>
      </c>
      <c r="E172" s="204" t="s">
        <v>28</v>
      </c>
      <c r="F172" s="205" t="s">
        <v>1043</v>
      </c>
      <c r="G172" s="203"/>
      <c r="H172" s="206">
        <v>-41.92</v>
      </c>
      <c r="I172" s="207"/>
      <c r="J172" s="203"/>
      <c r="K172" s="203"/>
      <c r="L172" s="208"/>
      <c r="M172" s="209"/>
      <c r="N172" s="210"/>
      <c r="O172" s="210"/>
      <c r="P172" s="210"/>
      <c r="Q172" s="210"/>
      <c r="R172" s="210"/>
      <c r="S172" s="210"/>
      <c r="T172" s="211"/>
      <c r="AT172" s="212" t="s">
        <v>193</v>
      </c>
      <c r="AU172" s="212" t="s">
        <v>84</v>
      </c>
      <c r="AV172" s="12" t="s">
        <v>84</v>
      </c>
      <c r="AW172" s="12" t="s">
        <v>36</v>
      </c>
      <c r="AX172" s="12" t="s">
        <v>75</v>
      </c>
      <c r="AY172" s="212" t="s">
        <v>182</v>
      </c>
    </row>
    <row r="173" spans="2:65" s="13" customFormat="1">
      <c r="B173" s="213"/>
      <c r="C173" s="214"/>
      <c r="D173" s="199" t="s">
        <v>193</v>
      </c>
      <c r="E173" s="215" t="s">
        <v>28</v>
      </c>
      <c r="F173" s="216" t="s">
        <v>196</v>
      </c>
      <c r="G173" s="214"/>
      <c r="H173" s="217">
        <v>36.96</v>
      </c>
      <c r="I173" s="218"/>
      <c r="J173" s="214"/>
      <c r="K173" s="214"/>
      <c r="L173" s="219"/>
      <c r="M173" s="220"/>
      <c r="N173" s="221"/>
      <c r="O173" s="221"/>
      <c r="P173" s="221"/>
      <c r="Q173" s="221"/>
      <c r="R173" s="221"/>
      <c r="S173" s="221"/>
      <c r="T173" s="222"/>
      <c r="AT173" s="223" t="s">
        <v>193</v>
      </c>
      <c r="AU173" s="223" t="s">
        <v>84</v>
      </c>
      <c r="AV173" s="13" t="s">
        <v>189</v>
      </c>
      <c r="AW173" s="13" t="s">
        <v>36</v>
      </c>
      <c r="AX173" s="13" t="s">
        <v>82</v>
      </c>
      <c r="AY173" s="223" t="s">
        <v>182</v>
      </c>
    </row>
    <row r="174" spans="2:65" s="1" customFormat="1" ht="36" customHeight="1">
      <c r="B174" s="35"/>
      <c r="C174" s="186" t="s">
        <v>276</v>
      </c>
      <c r="D174" s="186" t="s">
        <v>184</v>
      </c>
      <c r="E174" s="187" t="s">
        <v>692</v>
      </c>
      <c r="F174" s="188" t="s">
        <v>693</v>
      </c>
      <c r="G174" s="189" t="s">
        <v>187</v>
      </c>
      <c r="H174" s="190">
        <v>702.24</v>
      </c>
      <c r="I174" s="191"/>
      <c r="J174" s="192">
        <f>ROUND(I174*H174,2)</f>
        <v>0</v>
      </c>
      <c r="K174" s="188" t="s">
        <v>188</v>
      </c>
      <c r="L174" s="39"/>
      <c r="M174" s="193" t="s">
        <v>28</v>
      </c>
      <c r="N174" s="194" t="s">
        <v>46</v>
      </c>
      <c r="O174" s="64"/>
      <c r="P174" s="195">
        <f>O174*H174</f>
        <v>0</v>
      </c>
      <c r="Q174" s="195">
        <v>0</v>
      </c>
      <c r="R174" s="195">
        <f>Q174*H174</f>
        <v>0</v>
      </c>
      <c r="S174" s="195">
        <v>0</v>
      </c>
      <c r="T174" s="196">
        <f>S174*H174</f>
        <v>0</v>
      </c>
      <c r="AR174" s="197" t="s">
        <v>650</v>
      </c>
      <c r="AT174" s="197" t="s">
        <v>184</v>
      </c>
      <c r="AU174" s="197" t="s">
        <v>84</v>
      </c>
      <c r="AY174" s="18" t="s">
        <v>182</v>
      </c>
      <c r="BE174" s="198">
        <f>IF(N174="základní",J174,0)</f>
        <v>0</v>
      </c>
      <c r="BF174" s="198">
        <f>IF(N174="snížená",J174,0)</f>
        <v>0</v>
      </c>
      <c r="BG174" s="198">
        <f>IF(N174="zákl. přenesená",J174,0)</f>
        <v>0</v>
      </c>
      <c r="BH174" s="198">
        <f>IF(N174="sníž. přenesená",J174,0)</f>
        <v>0</v>
      </c>
      <c r="BI174" s="198">
        <f>IF(N174="nulová",J174,0)</f>
        <v>0</v>
      </c>
      <c r="BJ174" s="18" t="s">
        <v>82</v>
      </c>
      <c r="BK174" s="198">
        <f>ROUND(I174*H174,2)</f>
        <v>0</v>
      </c>
      <c r="BL174" s="18" t="s">
        <v>650</v>
      </c>
      <c r="BM174" s="197" t="s">
        <v>1044</v>
      </c>
    </row>
    <row r="175" spans="2:65" s="1" customFormat="1" ht="39">
      <c r="B175" s="35"/>
      <c r="C175" s="36"/>
      <c r="D175" s="199" t="s">
        <v>191</v>
      </c>
      <c r="E175" s="36"/>
      <c r="F175" s="200" t="s">
        <v>684</v>
      </c>
      <c r="G175" s="36"/>
      <c r="H175" s="36"/>
      <c r="I175" s="115"/>
      <c r="J175" s="36"/>
      <c r="K175" s="36"/>
      <c r="L175" s="39"/>
      <c r="M175" s="201"/>
      <c r="N175" s="64"/>
      <c r="O175" s="64"/>
      <c r="P175" s="64"/>
      <c r="Q175" s="64"/>
      <c r="R175" s="64"/>
      <c r="S175" s="64"/>
      <c r="T175" s="65"/>
      <c r="AT175" s="18" t="s">
        <v>191</v>
      </c>
      <c r="AU175" s="18" t="s">
        <v>84</v>
      </c>
    </row>
    <row r="176" spans="2:65" s="12" customFormat="1">
      <c r="B176" s="202"/>
      <c r="C176" s="203"/>
      <c r="D176" s="199" t="s">
        <v>193</v>
      </c>
      <c r="E176" s="204" t="s">
        <v>28</v>
      </c>
      <c r="F176" s="205" t="s">
        <v>1045</v>
      </c>
      <c r="G176" s="203"/>
      <c r="H176" s="206">
        <v>702.24</v>
      </c>
      <c r="I176" s="207"/>
      <c r="J176" s="203"/>
      <c r="K176" s="203"/>
      <c r="L176" s="208"/>
      <c r="M176" s="209"/>
      <c r="N176" s="210"/>
      <c r="O176" s="210"/>
      <c r="P176" s="210"/>
      <c r="Q176" s="210"/>
      <c r="R176" s="210"/>
      <c r="S176" s="210"/>
      <c r="T176" s="211"/>
      <c r="AT176" s="212" t="s">
        <v>193</v>
      </c>
      <c r="AU176" s="212" t="s">
        <v>84</v>
      </c>
      <c r="AV176" s="12" t="s">
        <v>84</v>
      </c>
      <c r="AW176" s="12" t="s">
        <v>36</v>
      </c>
      <c r="AX176" s="12" t="s">
        <v>82</v>
      </c>
      <c r="AY176" s="212" t="s">
        <v>182</v>
      </c>
    </row>
    <row r="177" spans="2:65" s="1" customFormat="1" ht="24" customHeight="1">
      <c r="B177" s="35"/>
      <c r="C177" s="186" t="s">
        <v>281</v>
      </c>
      <c r="D177" s="186" t="s">
        <v>184</v>
      </c>
      <c r="E177" s="187" t="s">
        <v>700</v>
      </c>
      <c r="F177" s="188" t="s">
        <v>701</v>
      </c>
      <c r="G177" s="189" t="s">
        <v>250</v>
      </c>
      <c r="H177" s="190">
        <v>98.6</v>
      </c>
      <c r="I177" s="191"/>
      <c r="J177" s="192">
        <f>ROUND(I177*H177,2)</f>
        <v>0</v>
      </c>
      <c r="K177" s="188" t="s">
        <v>188</v>
      </c>
      <c r="L177" s="39"/>
      <c r="M177" s="193" t="s">
        <v>28</v>
      </c>
      <c r="N177" s="194" t="s">
        <v>46</v>
      </c>
      <c r="O177" s="64"/>
      <c r="P177" s="195">
        <f>O177*H177</f>
        <v>0</v>
      </c>
      <c r="Q177" s="195">
        <v>0</v>
      </c>
      <c r="R177" s="195">
        <f>Q177*H177</f>
        <v>0</v>
      </c>
      <c r="S177" s="195">
        <v>0</v>
      </c>
      <c r="T177" s="196">
        <f>S177*H177</f>
        <v>0</v>
      </c>
      <c r="AR177" s="197" t="s">
        <v>650</v>
      </c>
      <c r="AT177" s="197" t="s">
        <v>184</v>
      </c>
      <c r="AU177" s="197" t="s">
        <v>84</v>
      </c>
      <c r="AY177" s="18" t="s">
        <v>182</v>
      </c>
      <c r="BE177" s="198">
        <f>IF(N177="základní",J177,0)</f>
        <v>0</v>
      </c>
      <c r="BF177" s="198">
        <f>IF(N177="snížená",J177,0)</f>
        <v>0</v>
      </c>
      <c r="BG177" s="198">
        <f>IF(N177="zákl. přenesená",J177,0)</f>
        <v>0</v>
      </c>
      <c r="BH177" s="198">
        <f>IF(N177="sníž. přenesená",J177,0)</f>
        <v>0</v>
      </c>
      <c r="BI177" s="198">
        <f>IF(N177="nulová",J177,0)</f>
        <v>0</v>
      </c>
      <c r="BJ177" s="18" t="s">
        <v>82</v>
      </c>
      <c r="BK177" s="198">
        <f>ROUND(I177*H177,2)</f>
        <v>0</v>
      </c>
      <c r="BL177" s="18" t="s">
        <v>650</v>
      </c>
      <c r="BM177" s="197" t="s">
        <v>1046</v>
      </c>
    </row>
    <row r="178" spans="2:65" s="1" customFormat="1" ht="39">
      <c r="B178" s="35"/>
      <c r="C178" s="36"/>
      <c r="D178" s="199" t="s">
        <v>191</v>
      </c>
      <c r="E178" s="36"/>
      <c r="F178" s="200" t="s">
        <v>703</v>
      </c>
      <c r="G178" s="36"/>
      <c r="H178" s="36"/>
      <c r="I178" s="115"/>
      <c r="J178" s="36"/>
      <c r="K178" s="36"/>
      <c r="L178" s="39"/>
      <c r="M178" s="201"/>
      <c r="N178" s="64"/>
      <c r="O178" s="64"/>
      <c r="P178" s="64"/>
      <c r="Q178" s="64"/>
      <c r="R178" s="64"/>
      <c r="S178" s="64"/>
      <c r="T178" s="65"/>
      <c r="AT178" s="18" t="s">
        <v>191</v>
      </c>
      <c r="AU178" s="18" t="s">
        <v>84</v>
      </c>
    </row>
    <row r="179" spans="2:65" s="12" customFormat="1">
      <c r="B179" s="202"/>
      <c r="C179" s="203"/>
      <c r="D179" s="199" t="s">
        <v>193</v>
      </c>
      <c r="E179" s="204" t="s">
        <v>28</v>
      </c>
      <c r="F179" s="205" t="s">
        <v>1047</v>
      </c>
      <c r="G179" s="203"/>
      <c r="H179" s="206">
        <v>93</v>
      </c>
      <c r="I179" s="207"/>
      <c r="J179" s="203"/>
      <c r="K179" s="203"/>
      <c r="L179" s="208"/>
      <c r="M179" s="209"/>
      <c r="N179" s="210"/>
      <c r="O179" s="210"/>
      <c r="P179" s="210"/>
      <c r="Q179" s="210"/>
      <c r="R179" s="210"/>
      <c r="S179" s="210"/>
      <c r="T179" s="211"/>
      <c r="AT179" s="212" t="s">
        <v>193</v>
      </c>
      <c r="AU179" s="212" t="s">
        <v>84</v>
      </c>
      <c r="AV179" s="12" t="s">
        <v>84</v>
      </c>
      <c r="AW179" s="12" t="s">
        <v>36</v>
      </c>
      <c r="AX179" s="12" t="s">
        <v>75</v>
      </c>
      <c r="AY179" s="212" t="s">
        <v>182</v>
      </c>
    </row>
    <row r="180" spans="2:65" s="12" customFormat="1">
      <c r="B180" s="202"/>
      <c r="C180" s="203"/>
      <c r="D180" s="199" t="s">
        <v>193</v>
      </c>
      <c r="E180" s="204" t="s">
        <v>28</v>
      </c>
      <c r="F180" s="205" t="s">
        <v>1048</v>
      </c>
      <c r="G180" s="203"/>
      <c r="H180" s="206">
        <v>5.6</v>
      </c>
      <c r="I180" s="207"/>
      <c r="J180" s="203"/>
      <c r="K180" s="203"/>
      <c r="L180" s="208"/>
      <c r="M180" s="209"/>
      <c r="N180" s="210"/>
      <c r="O180" s="210"/>
      <c r="P180" s="210"/>
      <c r="Q180" s="210"/>
      <c r="R180" s="210"/>
      <c r="S180" s="210"/>
      <c r="T180" s="211"/>
      <c r="AT180" s="212" t="s">
        <v>193</v>
      </c>
      <c r="AU180" s="212" t="s">
        <v>84</v>
      </c>
      <c r="AV180" s="12" t="s">
        <v>84</v>
      </c>
      <c r="AW180" s="12" t="s">
        <v>36</v>
      </c>
      <c r="AX180" s="12" t="s">
        <v>75</v>
      </c>
      <c r="AY180" s="212" t="s">
        <v>182</v>
      </c>
    </row>
    <row r="181" spans="2:65" s="13" customFormat="1">
      <c r="B181" s="213"/>
      <c r="C181" s="214"/>
      <c r="D181" s="199" t="s">
        <v>193</v>
      </c>
      <c r="E181" s="215" t="s">
        <v>28</v>
      </c>
      <c r="F181" s="216" t="s">
        <v>196</v>
      </c>
      <c r="G181" s="214"/>
      <c r="H181" s="217">
        <v>98.6</v>
      </c>
      <c r="I181" s="218"/>
      <c r="J181" s="214"/>
      <c r="K181" s="214"/>
      <c r="L181" s="219"/>
      <c r="M181" s="220"/>
      <c r="N181" s="221"/>
      <c r="O181" s="221"/>
      <c r="P181" s="221"/>
      <c r="Q181" s="221"/>
      <c r="R181" s="221"/>
      <c r="S181" s="221"/>
      <c r="T181" s="222"/>
      <c r="AT181" s="223" t="s">
        <v>193</v>
      </c>
      <c r="AU181" s="223" t="s">
        <v>84</v>
      </c>
      <c r="AV181" s="13" t="s">
        <v>189</v>
      </c>
      <c r="AW181" s="13" t="s">
        <v>36</v>
      </c>
      <c r="AX181" s="13" t="s">
        <v>82</v>
      </c>
      <c r="AY181" s="223" t="s">
        <v>182</v>
      </c>
    </row>
    <row r="182" spans="2:65" s="1" customFormat="1" ht="24" customHeight="1">
      <c r="B182" s="35"/>
      <c r="C182" s="186" t="s">
        <v>285</v>
      </c>
      <c r="D182" s="186" t="s">
        <v>184</v>
      </c>
      <c r="E182" s="187" t="s">
        <v>696</v>
      </c>
      <c r="F182" s="188" t="s">
        <v>242</v>
      </c>
      <c r="G182" s="189" t="s">
        <v>243</v>
      </c>
      <c r="H182" s="190">
        <v>68.376000000000005</v>
      </c>
      <c r="I182" s="191"/>
      <c r="J182" s="192">
        <f>ROUND(I182*H182,2)</f>
        <v>0</v>
      </c>
      <c r="K182" s="188" t="s">
        <v>188</v>
      </c>
      <c r="L182" s="39"/>
      <c r="M182" s="193" t="s">
        <v>28</v>
      </c>
      <c r="N182" s="194" t="s">
        <v>46</v>
      </c>
      <c r="O182" s="64"/>
      <c r="P182" s="195">
        <f>O182*H182</f>
        <v>0</v>
      </c>
      <c r="Q182" s="195">
        <v>0</v>
      </c>
      <c r="R182" s="195">
        <f>Q182*H182</f>
        <v>0</v>
      </c>
      <c r="S182" s="195">
        <v>0</v>
      </c>
      <c r="T182" s="196">
        <f>S182*H182</f>
        <v>0</v>
      </c>
      <c r="AR182" s="197" t="s">
        <v>650</v>
      </c>
      <c r="AT182" s="197" t="s">
        <v>184</v>
      </c>
      <c r="AU182" s="197" t="s">
        <v>84</v>
      </c>
      <c r="AY182" s="18" t="s">
        <v>182</v>
      </c>
      <c r="BE182" s="198">
        <f>IF(N182="základní",J182,0)</f>
        <v>0</v>
      </c>
      <c r="BF182" s="198">
        <f>IF(N182="snížená",J182,0)</f>
        <v>0</v>
      </c>
      <c r="BG182" s="198">
        <f>IF(N182="zákl. přenesená",J182,0)</f>
        <v>0</v>
      </c>
      <c r="BH182" s="198">
        <f>IF(N182="sníž. přenesená",J182,0)</f>
        <v>0</v>
      </c>
      <c r="BI182" s="198">
        <f>IF(N182="nulová",J182,0)</f>
        <v>0</v>
      </c>
      <c r="BJ182" s="18" t="s">
        <v>82</v>
      </c>
      <c r="BK182" s="198">
        <f>ROUND(I182*H182,2)</f>
        <v>0</v>
      </c>
      <c r="BL182" s="18" t="s">
        <v>650</v>
      </c>
      <c r="BM182" s="197" t="s">
        <v>1049</v>
      </c>
    </row>
    <row r="183" spans="2:65" s="1" customFormat="1" ht="68.25">
      <c r="B183" s="35"/>
      <c r="C183" s="36"/>
      <c r="D183" s="199" t="s">
        <v>191</v>
      </c>
      <c r="E183" s="36"/>
      <c r="F183" s="200" t="s">
        <v>698</v>
      </c>
      <c r="G183" s="36"/>
      <c r="H183" s="36"/>
      <c r="I183" s="115"/>
      <c r="J183" s="36"/>
      <c r="K183" s="36"/>
      <c r="L183" s="39"/>
      <c r="M183" s="201"/>
      <c r="N183" s="64"/>
      <c r="O183" s="64"/>
      <c r="P183" s="64"/>
      <c r="Q183" s="64"/>
      <c r="R183" s="64"/>
      <c r="S183" s="64"/>
      <c r="T183" s="65"/>
      <c r="AT183" s="18" t="s">
        <v>191</v>
      </c>
      <c r="AU183" s="18" t="s">
        <v>84</v>
      </c>
    </row>
    <row r="184" spans="2:65" s="12" customFormat="1">
      <c r="B184" s="202"/>
      <c r="C184" s="203"/>
      <c r="D184" s="199" t="s">
        <v>193</v>
      </c>
      <c r="E184" s="204" t="s">
        <v>28</v>
      </c>
      <c r="F184" s="205" t="s">
        <v>1050</v>
      </c>
      <c r="G184" s="203"/>
      <c r="H184" s="206">
        <v>68.376000000000005</v>
      </c>
      <c r="I184" s="207"/>
      <c r="J184" s="203"/>
      <c r="K184" s="203"/>
      <c r="L184" s="208"/>
      <c r="M184" s="252"/>
      <c r="N184" s="253"/>
      <c r="O184" s="253"/>
      <c r="P184" s="253"/>
      <c r="Q184" s="253"/>
      <c r="R184" s="253"/>
      <c r="S184" s="253"/>
      <c r="T184" s="254"/>
      <c r="AT184" s="212" t="s">
        <v>193</v>
      </c>
      <c r="AU184" s="212" t="s">
        <v>84</v>
      </c>
      <c r="AV184" s="12" t="s">
        <v>84</v>
      </c>
      <c r="AW184" s="12" t="s">
        <v>36</v>
      </c>
      <c r="AX184" s="12" t="s">
        <v>82</v>
      </c>
      <c r="AY184" s="212" t="s">
        <v>182</v>
      </c>
    </row>
    <row r="185" spans="2:65" s="1" customFormat="1" ht="6.95" customHeight="1">
      <c r="B185" s="47"/>
      <c r="C185" s="48"/>
      <c r="D185" s="48"/>
      <c r="E185" s="48"/>
      <c r="F185" s="48"/>
      <c r="G185" s="48"/>
      <c r="H185" s="48"/>
      <c r="I185" s="138"/>
      <c r="J185" s="48"/>
      <c r="K185" s="48"/>
      <c r="L185" s="39"/>
    </row>
  </sheetData>
  <sheetProtection algorithmName="SHA-512" hashValue="gEIg7x58lOCK5VwHNXqsCXaKYpMKMV1rjbkCqN2Hl6nWzZ61xsUAatL1zXUh+wZh9K78Wv6DdSfpBzH22tFcTA==" saltValue="N9MoIaeIDj2lBL+ZYy7sXRZiSuMLOIggz6eVVQFnma4iiWinKakFasblgumzAYatukDEh/oP52ZWpB3W/0qtWA==" spinCount="100000" sheet="1" objects="1" scenarios="1" formatColumns="0" formatRows="0" autoFilter="0"/>
  <autoFilter ref="C91:K184"/>
  <mergeCells count="12">
    <mergeCell ref="E84:H84"/>
    <mergeCell ref="L2:V2"/>
    <mergeCell ref="E50:H50"/>
    <mergeCell ref="E52:H52"/>
    <mergeCell ref="E54:H54"/>
    <mergeCell ref="E80:H80"/>
    <mergeCell ref="E82:H82"/>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13"/>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116</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1051</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ROUND(J88,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ROUND((SUM(BE88:BE112)),  2)</f>
        <v>0</v>
      </c>
      <c r="I35" s="127">
        <v>0.21</v>
      </c>
      <c r="J35" s="126">
        <f>ROUND(((SUM(BE88:BE112))*I35),  2)</f>
        <v>0</v>
      </c>
      <c r="L35" s="39"/>
    </row>
    <row r="36" spans="2:12" s="1" customFormat="1" ht="14.45" customHeight="1">
      <c r="B36" s="39"/>
      <c r="E36" s="114" t="s">
        <v>47</v>
      </c>
      <c r="F36" s="126">
        <f>ROUND((SUM(BF88:BF112)),  2)</f>
        <v>0</v>
      </c>
      <c r="I36" s="127">
        <v>0.15</v>
      </c>
      <c r="J36" s="126">
        <f>ROUND(((SUM(BF88:BF112))*I36),  2)</f>
        <v>0</v>
      </c>
      <c r="L36" s="39"/>
    </row>
    <row r="37" spans="2:12" s="1" customFormat="1" ht="14.45" hidden="1" customHeight="1">
      <c r="B37" s="39"/>
      <c r="E37" s="114" t="s">
        <v>48</v>
      </c>
      <c r="F37" s="126">
        <f>ROUND((SUM(BG88:BG112)),  2)</f>
        <v>0</v>
      </c>
      <c r="I37" s="127">
        <v>0.21</v>
      </c>
      <c r="J37" s="126">
        <f>0</f>
        <v>0</v>
      </c>
      <c r="L37" s="39"/>
    </row>
    <row r="38" spans="2:12" s="1" customFormat="1" ht="14.45" hidden="1" customHeight="1">
      <c r="B38" s="39"/>
      <c r="E38" s="114" t="s">
        <v>49</v>
      </c>
      <c r="F38" s="126">
        <f>ROUND((SUM(BH88:BH112)),  2)</f>
        <v>0</v>
      </c>
      <c r="I38" s="127">
        <v>0.15</v>
      </c>
      <c r="J38" s="126">
        <f>0</f>
        <v>0</v>
      </c>
      <c r="L38" s="39"/>
    </row>
    <row r="39" spans="2:12" s="1" customFormat="1" ht="14.45" hidden="1" customHeight="1">
      <c r="B39" s="39"/>
      <c r="E39" s="114" t="s">
        <v>50</v>
      </c>
      <c r="F39" s="126">
        <f>ROUND((SUM(BI88:BI112)),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901-ZV-V - Způsobilé výdaje na vedlejší aktivitu projektu - Vedlejší a ostatní náklady</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J88</f>
        <v>0</v>
      </c>
      <c r="K63" s="36"/>
      <c r="L63" s="39"/>
      <c r="AU63" s="18" t="s">
        <v>160</v>
      </c>
    </row>
    <row r="64" spans="2:47" s="8" customFormat="1" ht="24.95" customHeight="1">
      <c r="B64" s="147"/>
      <c r="C64" s="148"/>
      <c r="D64" s="149" t="s">
        <v>1052</v>
      </c>
      <c r="E64" s="150"/>
      <c r="F64" s="150"/>
      <c r="G64" s="150"/>
      <c r="H64" s="150"/>
      <c r="I64" s="151"/>
      <c r="J64" s="152">
        <f>J89</f>
        <v>0</v>
      </c>
      <c r="K64" s="148"/>
      <c r="L64" s="153"/>
    </row>
    <row r="65" spans="2:12" s="8" customFormat="1" ht="24.95" customHeight="1">
      <c r="B65" s="147"/>
      <c r="C65" s="148"/>
      <c r="D65" s="149" t="s">
        <v>1053</v>
      </c>
      <c r="E65" s="150"/>
      <c r="F65" s="150"/>
      <c r="G65" s="150"/>
      <c r="H65" s="150"/>
      <c r="I65" s="151"/>
      <c r="J65" s="152">
        <f>J94</f>
        <v>0</v>
      </c>
      <c r="K65" s="148"/>
      <c r="L65" s="153"/>
    </row>
    <row r="66" spans="2:12" s="8" customFormat="1" ht="24.95" customHeight="1">
      <c r="B66" s="147"/>
      <c r="C66" s="148"/>
      <c r="D66" s="149" t="s">
        <v>1054</v>
      </c>
      <c r="E66" s="150"/>
      <c r="F66" s="150"/>
      <c r="G66" s="150"/>
      <c r="H66" s="150"/>
      <c r="I66" s="151"/>
      <c r="J66" s="152">
        <f>J97</f>
        <v>0</v>
      </c>
      <c r="K66" s="148"/>
      <c r="L66" s="153"/>
    </row>
    <row r="67" spans="2:12" s="1" customFormat="1" ht="21.75" customHeight="1">
      <c r="B67" s="35"/>
      <c r="C67" s="36"/>
      <c r="D67" s="36"/>
      <c r="E67" s="36"/>
      <c r="F67" s="36"/>
      <c r="G67" s="36"/>
      <c r="H67" s="36"/>
      <c r="I67" s="115"/>
      <c r="J67" s="36"/>
      <c r="K67" s="36"/>
      <c r="L67" s="39"/>
    </row>
    <row r="68" spans="2:12" s="1" customFormat="1" ht="6.95" customHeight="1">
      <c r="B68" s="47"/>
      <c r="C68" s="48"/>
      <c r="D68" s="48"/>
      <c r="E68" s="48"/>
      <c r="F68" s="48"/>
      <c r="G68" s="48"/>
      <c r="H68" s="48"/>
      <c r="I68" s="138"/>
      <c r="J68" s="48"/>
      <c r="K68" s="48"/>
      <c r="L68" s="39"/>
    </row>
    <row r="72" spans="2:12" s="1" customFormat="1" ht="6.95" customHeight="1">
      <c r="B72" s="49"/>
      <c r="C72" s="50"/>
      <c r="D72" s="50"/>
      <c r="E72" s="50"/>
      <c r="F72" s="50"/>
      <c r="G72" s="50"/>
      <c r="H72" s="50"/>
      <c r="I72" s="141"/>
      <c r="J72" s="50"/>
      <c r="K72" s="50"/>
      <c r="L72" s="39"/>
    </row>
    <row r="73" spans="2:12" s="1" customFormat="1" ht="24.95" customHeight="1">
      <c r="B73" s="35"/>
      <c r="C73" s="24" t="s">
        <v>167</v>
      </c>
      <c r="D73" s="36"/>
      <c r="E73" s="36"/>
      <c r="F73" s="36"/>
      <c r="G73" s="36"/>
      <c r="H73" s="36"/>
      <c r="I73" s="115"/>
      <c r="J73" s="36"/>
      <c r="K73" s="36"/>
      <c r="L73" s="39"/>
    </row>
    <row r="74" spans="2:12" s="1" customFormat="1" ht="6.95" customHeight="1">
      <c r="B74" s="35"/>
      <c r="C74" s="36"/>
      <c r="D74" s="36"/>
      <c r="E74" s="36"/>
      <c r="F74" s="36"/>
      <c r="G74" s="36"/>
      <c r="H74" s="36"/>
      <c r="I74" s="115"/>
      <c r="J74" s="36"/>
      <c r="K74" s="36"/>
      <c r="L74" s="39"/>
    </row>
    <row r="75" spans="2:12" s="1" customFormat="1" ht="12" customHeight="1">
      <c r="B75" s="35"/>
      <c r="C75" s="30" t="s">
        <v>16</v>
      </c>
      <c r="D75" s="36"/>
      <c r="E75" s="36"/>
      <c r="F75" s="36"/>
      <c r="G75" s="36"/>
      <c r="H75" s="36"/>
      <c r="I75" s="115"/>
      <c r="J75" s="36"/>
      <c r="K75" s="36"/>
      <c r="L75" s="39"/>
    </row>
    <row r="76" spans="2:12" s="1" customFormat="1" ht="16.5" customHeight="1">
      <c r="B76" s="35"/>
      <c r="C76" s="36"/>
      <c r="D76" s="36"/>
      <c r="E76" s="394" t="str">
        <f>E7</f>
        <v>PD aktualizace - parkoviště P+R ČD, Lysá nad Labem</v>
      </c>
      <c r="F76" s="395"/>
      <c r="G76" s="395"/>
      <c r="H76" s="395"/>
      <c r="I76" s="115"/>
      <c r="J76" s="36"/>
      <c r="K76" s="36"/>
      <c r="L76" s="39"/>
    </row>
    <row r="77" spans="2:12" ht="12" customHeight="1">
      <c r="B77" s="22"/>
      <c r="C77" s="30" t="s">
        <v>152</v>
      </c>
      <c r="D77" s="23"/>
      <c r="E77" s="23"/>
      <c r="F77" s="23"/>
      <c r="G77" s="23"/>
      <c r="H77" s="23"/>
      <c r="J77" s="23"/>
      <c r="K77" s="23"/>
      <c r="L77" s="21"/>
    </row>
    <row r="78" spans="2:12" s="1" customFormat="1" ht="16.5" customHeight="1">
      <c r="B78" s="35"/>
      <c r="C78" s="36"/>
      <c r="D78" s="36"/>
      <c r="E78" s="394" t="s">
        <v>153</v>
      </c>
      <c r="F78" s="393"/>
      <c r="G78" s="393"/>
      <c r="H78" s="393"/>
      <c r="I78" s="115"/>
      <c r="J78" s="36"/>
      <c r="K78" s="36"/>
      <c r="L78" s="39"/>
    </row>
    <row r="79" spans="2:12" s="1" customFormat="1" ht="12" customHeight="1">
      <c r="B79" s="35"/>
      <c r="C79" s="30" t="s">
        <v>154</v>
      </c>
      <c r="D79" s="36"/>
      <c r="E79" s="36"/>
      <c r="F79" s="36"/>
      <c r="G79" s="36"/>
      <c r="H79" s="36"/>
      <c r="I79" s="115"/>
      <c r="J79" s="36"/>
      <c r="K79" s="36"/>
      <c r="L79" s="39"/>
    </row>
    <row r="80" spans="2:12" s="1" customFormat="1" ht="16.5" customHeight="1">
      <c r="B80" s="35"/>
      <c r="C80" s="36"/>
      <c r="D80" s="36"/>
      <c r="E80" s="377" t="str">
        <f>E11</f>
        <v>901-ZV-V - Způsobilé výdaje na vedlejší aktivitu projektu - Vedlejší a ostatní náklady</v>
      </c>
      <c r="F80" s="393"/>
      <c r="G80" s="393"/>
      <c r="H80" s="393"/>
      <c r="I80" s="115"/>
      <c r="J80" s="36"/>
      <c r="K80" s="36"/>
      <c r="L80" s="39"/>
    </row>
    <row r="81" spans="2:65" s="1" customFormat="1" ht="6.95" customHeight="1">
      <c r="B81" s="35"/>
      <c r="C81" s="36"/>
      <c r="D81" s="36"/>
      <c r="E81" s="36"/>
      <c r="F81" s="36"/>
      <c r="G81" s="36"/>
      <c r="H81" s="36"/>
      <c r="I81" s="115"/>
      <c r="J81" s="36"/>
      <c r="K81" s="36"/>
      <c r="L81" s="39"/>
    </row>
    <row r="82" spans="2:65" s="1" customFormat="1" ht="12" customHeight="1">
      <c r="B82" s="35"/>
      <c r="C82" s="30" t="s">
        <v>22</v>
      </c>
      <c r="D82" s="36"/>
      <c r="E82" s="36"/>
      <c r="F82" s="28" t="str">
        <f>F14</f>
        <v>Čapkova ul.</v>
      </c>
      <c r="G82" s="36"/>
      <c r="H82" s="36"/>
      <c r="I82" s="116" t="s">
        <v>24</v>
      </c>
      <c r="J82" s="59" t="str">
        <f>IF(J14="","",J14)</f>
        <v>8. 3. 2019</v>
      </c>
      <c r="K82" s="36"/>
      <c r="L82" s="39"/>
    </row>
    <row r="83" spans="2:65" s="1" customFormat="1" ht="6.95" customHeight="1">
      <c r="B83" s="35"/>
      <c r="C83" s="36"/>
      <c r="D83" s="36"/>
      <c r="E83" s="36"/>
      <c r="F83" s="36"/>
      <c r="G83" s="36"/>
      <c r="H83" s="36"/>
      <c r="I83" s="115"/>
      <c r="J83" s="36"/>
      <c r="K83" s="36"/>
      <c r="L83" s="39"/>
    </row>
    <row r="84" spans="2:65" s="1" customFormat="1" ht="27.95" customHeight="1">
      <c r="B84" s="35"/>
      <c r="C84" s="30" t="s">
        <v>26</v>
      </c>
      <c r="D84" s="36"/>
      <c r="E84" s="36"/>
      <c r="F84" s="28" t="str">
        <f>E17</f>
        <v>Město Lysá nad Labem</v>
      </c>
      <c r="G84" s="36"/>
      <c r="H84" s="36"/>
      <c r="I84" s="116" t="s">
        <v>33</v>
      </c>
      <c r="J84" s="33" t="str">
        <f>E23</f>
        <v>AllPlan Projekt s.r.o.</v>
      </c>
      <c r="K84" s="36"/>
      <c r="L84" s="39"/>
    </row>
    <row r="85" spans="2:65" s="1" customFormat="1" ht="15.2" customHeight="1">
      <c r="B85" s="35"/>
      <c r="C85" s="30" t="s">
        <v>31</v>
      </c>
      <c r="D85" s="36"/>
      <c r="E85" s="36"/>
      <c r="F85" s="28" t="str">
        <f>IF(E20="","",E20)</f>
        <v>Vyplň údaj</v>
      </c>
      <c r="G85" s="36"/>
      <c r="H85" s="36"/>
      <c r="I85" s="116" t="s">
        <v>37</v>
      </c>
      <c r="J85" s="33" t="str">
        <f>E26</f>
        <v>Křišťál</v>
      </c>
      <c r="K85" s="36"/>
      <c r="L85" s="39"/>
    </row>
    <row r="86" spans="2:65" s="1" customFormat="1" ht="10.35" customHeight="1">
      <c r="B86" s="35"/>
      <c r="C86" s="36"/>
      <c r="D86" s="36"/>
      <c r="E86" s="36"/>
      <c r="F86" s="36"/>
      <c r="G86" s="36"/>
      <c r="H86" s="36"/>
      <c r="I86" s="115"/>
      <c r="J86" s="36"/>
      <c r="K86" s="36"/>
      <c r="L86" s="39"/>
    </row>
    <row r="87" spans="2:65" s="10" customFormat="1" ht="29.25" customHeight="1">
      <c r="B87" s="160"/>
      <c r="C87" s="161" t="s">
        <v>168</v>
      </c>
      <c r="D87" s="162" t="s">
        <v>60</v>
      </c>
      <c r="E87" s="162" t="s">
        <v>56</v>
      </c>
      <c r="F87" s="162" t="s">
        <v>57</v>
      </c>
      <c r="G87" s="162" t="s">
        <v>169</v>
      </c>
      <c r="H87" s="162" t="s">
        <v>170</v>
      </c>
      <c r="I87" s="163" t="s">
        <v>171</v>
      </c>
      <c r="J87" s="162" t="s">
        <v>159</v>
      </c>
      <c r="K87" s="164" t="s">
        <v>172</v>
      </c>
      <c r="L87" s="165"/>
      <c r="M87" s="68" t="s">
        <v>28</v>
      </c>
      <c r="N87" s="69" t="s">
        <v>45</v>
      </c>
      <c r="O87" s="69" t="s">
        <v>173</v>
      </c>
      <c r="P87" s="69" t="s">
        <v>174</v>
      </c>
      <c r="Q87" s="69" t="s">
        <v>175</v>
      </c>
      <c r="R87" s="69" t="s">
        <v>176</v>
      </c>
      <c r="S87" s="69" t="s">
        <v>177</v>
      </c>
      <c r="T87" s="70" t="s">
        <v>178</v>
      </c>
    </row>
    <row r="88" spans="2:65" s="1" customFormat="1" ht="22.9" customHeight="1">
      <c r="B88" s="35"/>
      <c r="C88" s="75" t="s">
        <v>179</v>
      </c>
      <c r="D88" s="36"/>
      <c r="E88" s="36"/>
      <c r="F88" s="36"/>
      <c r="G88" s="36"/>
      <c r="H88" s="36"/>
      <c r="I88" s="115"/>
      <c r="J88" s="166">
        <f>BK88</f>
        <v>0</v>
      </c>
      <c r="K88" s="36"/>
      <c r="L88" s="39"/>
      <c r="M88" s="71"/>
      <c r="N88" s="72"/>
      <c r="O88" s="72"/>
      <c r="P88" s="167">
        <f>P89+P94+P97</f>
        <v>0</v>
      </c>
      <c r="Q88" s="72"/>
      <c r="R88" s="167">
        <f>R89+R94+R97</f>
        <v>0</v>
      </c>
      <c r="S88" s="72"/>
      <c r="T88" s="168">
        <f>T89+T94+T97</f>
        <v>0</v>
      </c>
      <c r="AT88" s="18" t="s">
        <v>74</v>
      </c>
      <c r="AU88" s="18" t="s">
        <v>160</v>
      </c>
      <c r="BK88" s="169">
        <f>BK89+BK94+BK97</f>
        <v>0</v>
      </c>
    </row>
    <row r="89" spans="2:65" s="11" customFormat="1" ht="25.9" customHeight="1">
      <c r="B89" s="170"/>
      <c r="C89" s="171"/>
      <c r="D89" s="172" t="s">
        <v>74</v>
      </c>
      <c r="E89" s="173" t="s">
        <v>1055</v>
      </c>
      <c r="F89" s="173" t="s">
        <v>1056</v>
      </c>
      <c r="G89" s="171"/>
      <c r="H89" s="171"/>
      <c r="I89" s="174"/>
      <c r="J89" s="175">
        <f>BK89</f>
        <v>0</v>
      </c>
      <c r="K89" s="171"/>
      <c r="L89" s="176"/>
      <c r="M89" s="177"/>
      <c r="N89" s="178"/>
      <c r="O89" s="178"/>
      <c r="P89" s="179">
        <f>SUM(P90:P93)</f>
        <v>0</v>
      </c>
      <c r="Q89" s="178"/>
      <c r="R89" s="179">
        <f>SUM(R90:R93)</f>
        <v>0</v>
      </c>
      <c r="S89" s="178"/>
      <c r="T89" s="180">
        <f>SUM(T90:T93)</f>
        <v>0</v>
      </c>
      <c r="AR89" s="181" t="s">
        <v>214</v>
      </c>
      <c r="AT89" s="182" t="s">
        <v>74</v>
      </c>
      <c r="AU89" s="182" t="s">
        <v>75</v>
      </c>
      <c r="AY89" s="181" t="s">
        <v>182</v>
      </c>
      <c r="BK89" s="183">
        <f>SUM(BK90:BK93)</f>
        <v>0</v>
      </c>
    </row>
    <row r="90" spans="2:65" s="1" customFormat="1" ht="16.5" customHeight="1">
      <c r="B90" s="35"/>
      <c r="C90" s="186" t="s">
        <v>82</v>
      </c>
      <c r="D90" s="186" t="s">
        <v>184</v>
      </c>
      <c r="E90" s="187" t="s">
        <v>1057</v>
      </c>
      <c r="F90" s="188" t="s">
        <v>1058</v>
      </c>
      <c r="G90" s="189" t="s">
        <v>1059</v>
      </c>
      <c r="H90" s="190">
        <v>1</v>
      </c>
      <c r="I90" s="191"/>
      <c r="J90" s="192">
        <f>ROUND(I90*H90,2)</f>
        <v>0</v>
      </c>
      <c r="K90" s="188" t="s">
        <v>28</v>
      </c>
      <c r="L90" s="39"/>
      <c r="M90" s="193" t="s">
        <v>28</v>
      </c>
      <c r="N90" s="194" t="s">
        <v>46</v>
      </c>
      <c r="O90" s="64"/>
      <c r="P90" s="195">
        <f>O90*H90</f>
        <v>0</v>
      </c>
      <c r="Q90" s="195">
        <v>0</v>
      </c>
      <c r="R90" s="195">
        <f>Q90*H90</f>
        <v>0</v>
      </c>
      <c r="S90" s="195">
        <v>0</v>
      </c>
      <c r="T90" s="196">
        <f>S90*H90</f>
        <v>0</v>
      </c>
      <c r="AR90" s="197" t="s">
        <v>189</v>
      </c>
      <c r="AT90" s="197" t="s">
        <v>184</v>
      </c>
      <c r="AU90" s="197" t="s">
        <v>82</v>
      </c>
      <c r="AY90" s="18" t="s">
        <v>182</v>
      </c>
      <c r="BE90" s="198">
        <f>IF(N90="základní",J90,0)</f>
        <v>0</v>
      </c>
      <c r="BF90" s="198">
        <f>IF(N90="snížená",J90,0)</f>
        <v>0</v>
      </c>
      <c r="BG90" s="198">
        <f>IF(N90="zákl. přenesená",J90,0)</f>
        <v>0</v>
      </c>
      <c r="BH90" s="198">
        <f>IF(N90="sníž. přenesená",J90,0)</f>
        <v>0</v>
      </c>
      <c r="BI90" s="198">
        <f>IF(N90="nulová",J90,0)</f>
        <v>0</v>
      </c>
      <c r="BJ90" s="18" t="s">
        <v>82</v>
      </c>
      <c r="BK90" s="198">
        <f>ROUND(I90*H90,2)</f>
        <v>0</v>
      </c>
      <c r="BL90" s="18" t="s">
        <v>189</v>
      </c>
      <c r="BM90" s="197" t="s">
        <v>1060</v>
      </c>
    </row>
    <row r="91" spans="2:65" s="1" customFormat="1" ht="39">
      <c r="B91" s="35"/>
      <c r="C91" s="36"/>
      <c r="D91" s="199" t="s">
        <v>514</v>
      </c>
      <c r="E91" s="36"/>
      <c r="F91" s="200" t="s">
        <v>1061</v>
      </c>
      <c r="G91" s="36"/>
      <c r="H91" s="36"/>
      <c r="I91" s="115"/>
      <c r="J91" s="36"/>
      <c r="K91" s="36"/>
      <c r="L91" s="39"/>
      <c r="M91" s="201"/>
      <c r="N91" s="64"/>
      <c r="O91" s="64"/>
      <c r="P91" s="64"/>
      <c r="Q91" s="64"/>
      <c r="R91" s="64"/>
      <c r="S91" s="64"/>
      <c r="T91" s="65"/>
      <c r="AT91" s="18" t="s">
        <v>514</v>
      </c>
      <c r="AU91" s="18" t="s">
        <v>82</v>
      </c>
    </row>
    <row r="92" spans="2:65" s="12" customFormat="1">
      <c r="B92" s="202"/>
      <c r="C92" s="203"/>
      <c r="D92" s="199" t="s">
        <v>193</v>
      </c>
      <c r="E92" s="204" t="s">
        <v>28</v>
      </c>
      <c r="F92" s="205" t="s">
        <v>82</v>
      </c>
      <c r="G92" s="203"/>
      <c r="H92" s="206">
        <v>1</v>
      </c>
      <c r="I92" s="207"/>
      <c r="J92" s="203"/>
      <c r="K92" s="203"/>
      <c r="L92" s="208"/>
      <c r="M92" s="209"/>
      <c r="N92" s="210"/>
      <c r="O92" s="210"/>
      <c r="P92" s="210"/>
      <c r="Q92" s="210"/>
      <c r="R92" s="210"/>
      <c r="S92" s="210"/>
      <c r="T92" s="211"/>
      <c r="AT92" s="212" t="s">
        <v>193</v>
      </c>
      <c r="AU92" s="212" t="s">
        <v>82</v>
      </c>
      <c r="AV92" s="12" t="s">
        <v>84</v>
      </c>
      <c r="AW92" s="12" t="s">
        <v>36</v>
      </c>
      <c r="AX92" s="12" t="s">
        <v>75</v>
      </c>
      <c r="AY92" s="212" t="s">
        <v>182</v>
      </c>
    </row>
    <row r="93" spans="2:65" s="13" customFormat="1">
      <c r="B93" s="213"/>
      <c r="C93" s="214"/>
      <c r="D93" s="199" t="s">
        <v>193</v>
      </c>
      <c r="E93" s="215" t="s">
        <v>28</v>
      </c>
      <c r="F93" s="216" t="s">
        <v>196</v>
      </c>
      <c r="G93" s="214"/>
      <c r="H93" s="217">
        <v>1</v>
      </c>
      <c r="I93" s="218"/>
      <c r="J93" s="214"/>
      <c r="K93" s="214"/>
      <c r="L93" s="219"/>
      <c r="M93" s="220"/>
      <c r="N93" s="221"/>
      <c r="O93" s="221"/>
      <c r="P93" s="221"/>
      <c r="Q93" s="221"/>
      <c r="R93" s="221"/>
      <c r="S93" s="221"/>
      <c r="T93" s="222"/>
      <c r="AT93" s="223" t="s">
        <v>193</v>
      </c>
      <c r="AU93" s="223" t="s">
        <v>82</v>
      </c>
      <c r="AV93" s="13" t="s">
        <v>189</v>
      </c>
      <c r="AW93" s="13" t="s">
        <v>36</v>
      </c>
      <c r="AX93" s="13" t="s">
        <v>82</v>
      </c>
      <c r="AY93" s="223" t="s">
        <v>182</v>
      </c>
    </row>
    <row r="94" spans="2:65" s="11" customFormat="1" ht="25.9" customHeight="1">
      <c r="B94" s="170"/>
      <c r="C94" s="171"/>
      <c r="D94" s="172" t="s">
        <v>74</v>
      </c>
      <c r="E94" s="173" t="s">
        <v>1062</v>
      </c>
      <c r="F94" s="173" t="s">
        <v>1063</v>
      </c>
      <c r="G94" s="171"/>
      <c r="H94" s="171"/>
      <c r="I94" s="174"/>
      <c r="J94" s="175">
        <f>BK94</f>
        <v>0</v>
      </c>
      <c r="K94" s="171"/>
      <c r="L94" s="176"/>
      <c r="M94" s="177"/>
      <c r="N94" s="178"/>
      <c r="O94" s="178"/>
      <c r="P94" s="179">
        <f>SUM(P95:P96)</f>
        <v>0</v>
      </c>
      <c r="Q94" s="178"/>
      <c r="R94" s="179">
        <f>SUM(R95:R96)</f>
        <v>0</v>
      </c>
      <c r="S94" s="178"/>
      <c r="T94" s="180">
        <f>SUM(T95:T96)</f>
        <v>0</v>
      </c>
      <c r="AR94" s="181" t="s">
        <v>214</v>
      </c>
      <c r="AT94" s="182" t="s">
        <v>74</v>
      </c>
      <c r="AU94" s="182" t="s">
        <v>75</v>
      </c>
      <c r="AY94" s="181" t="s">
        <v>182</v>
      </c>
      <c r="BK94" s="183">
        <f>SUM(BK95:BK96)</f>
        <v>0</v>
      </c>
    </row>
    <row r="95" spans="2:65" s="1" customFormat="1" ht="16.5" customHeight="1">
      <c r="B95" s="35"/>
      <c r="C95" s="186" t="s">
        <v>84</v>
      </c>
      <c r="D95" s="186" t="s">
        <v>184</v>
      </c>
      <c r="E95" s="187" t="s">
        <v>1064</v>
      </c>
      <c r="F95" s="188" t="s">
        <v>1065</v>
      </c>
      <c r="G95" s="189" t="s">
        <v>335</v>
      </c>
      <c r="H95" s="190">
        <v>1</v>
      </c>
      <c r="I95" s="191"/>
      <c r="J95" s="192">
        <f>ROUND(I95*H95,2)</f>
        <v>0</v>
      </c>
      <c r="K95" s="188" t="s">
        <v>1066</v>
      </c>
      <c r="L95" s="39"/>
      <c r="M95" s="193" t="s">
        <v>28</v>
      </c>
      <c r="N95" s="194" t="s">
        <v>46</v>
      </c>
      <c r="O95" s="64"/>
      <c r="P95" s="195">
        <f>O95*H95</f>
        <v>0</v>
      </c>
      <c r="Q95" s="195">
        <v>0</v>
      </c>
      <c r="R95" s="195">
        <f>Q95*H95</f>
        <v>0</v>
      </c>
      <c r="S95" s="195">
        <v>0</v>
      </c>
      <c r="T95" s="196">
        <f>S95*H95</f>
        <v>0</v>
      </c>
      <c r="AR95" s="197" t="s">
        <v>1067</v>
      </c>
      <c r="AT95" s="197" t="s">
        <v>184</v>
      </c>
      <c r="AU95" s="197" t="s">
        <v>82</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1067</v>
      </c>
      <c r="BM95" s="197" t="s">
        <v>1068</v>
      </c>
    </row>
    <row r="96" spans="2:65" s="12" customFormat="1">
      <c r="B96" s="202"/>
      <c r="C96" s="203"/>
      <c r="D96" s="199" t="s">
        <v>193</v>
      </c>
      <c r="E96" s="204" t="s">
        <v>28</v>
      </c>
      <c r="F96" s="205" t="s">
        <v>1069</v>
      </c>
      <c r="G96" s="203"/>
      <c r="H96" s="206">
        <v>1</v>
      </c>
      <c r="I96" s="207"/>
      <c r="J96" s="203"/>
      <c r="K96" s="203"/>
      <c r="L96" s="208"/>
      <c r="M96" s="209"/>
      <c r="N96" s="210"/>
      <c r="O96" s="210"/>
      <c r="P96" s="210"/>
      <c r="Q96" s="210"/>
      <c r="R96" s="210"/>
      <c r="S96" s="210"/>
      <c r="T96" s="211"/>
      <c r="AT96" s="212" t="s">
        <v>193</v>
      </c>
      <c r="AU96" s="212" t="s">
        <v>82</v>
      </c>
      <c r="AV96" s="12" t="s">
        <v>84</v>
      </c>
      <c r="AW96" s="12" t="s">
        <v>36</v>
      </c>
      <c r="AX96" s="12" t="s">
        <v>82</v>
      </c>
      <c r="AY96" s="212" t="s">
        <v>182</v>
      </c>
    </row>
    <row r="97" spans="2:65" s="11" customFormat="1" ht="25.9" customHeight="1">
      <c r="B97" s="170"/>
      <c r="C97" s="171"/>
      <c r="D97" s="172" t="s">
        <v>74</v>
      </c>
      <c r="E97" s="173" t="s">
        <v>1070</v>
      </c>
      <c r="F97" s="173" t="s">
        <v>1071</v>
      </c>
      <c r="G97" s="171"/>
      <c r="H97" s="171"/>
      <c r="I97" s="174"/>
      <c r="J97" s="175">
        <f>BK97</f>
        <v>0</v>
      </c>
      <c r="K97" s="171"/>
      <c r="L97" s="176"/>
      <c r="M97" s="177"/>
      <c r="N97" s="178"/>
      <c r="O97" s="178"/>
      <c r="P97" s="179">
        <f>SUM(P98:P112)</f>
        <v>0</v>
      </c>
      <c r="Q97" s="178"/>
      <c r="R97" s="179">
        <f>SUM(R98:R112)</f>
        <v>0</v>
      </c>
      <c r="S97" s="178"/>
      <c r="T97" s="180">
        <f>SUM(T98:T112)</f>
        <v>0</v>
      </c>
      <c r="AR97" s="181" t="s">
        <v>214</v>
      </c>
      <c r="AT97" s="182" t="s">
        <v>74</v>
      </c>
      <c r="AU97" s="182" t="s">
        <v>75</v>
      </c>
      <c r="AY97" s="181" t="s">
        <v>182</v>
      </c>
      <c r="BK97" s="183">
        <f>SUM(BK98:BK112)</f>
        <v>0</v>
      </c>
    </row>
    <row r="98" spans="2:65" s="1" customFormat="1" ht="16.5" customHeight="1">
      <c r="B98" s="35"/>
      <c r="C98" s="186" t="s">
        <v>203</v>
      </c>
      <c r="D98" s="186" t="s">
        <v>184</v>
      </c>
      <c r="E98" s="187" t="s">
        <v>1072</v>
      </c>
      <c r="F98" s="188" t="s">
        <v>1073</v>
      </c>
      <c r="G98" s="189" t="s">
        <v>1059</v>
      </c>
      <c r="H98" s="190">
        <v>4</v>
      </c>
      <c r="I98" s="191"/>
      <c r="J98" s="192">
        <f>ROUND(I98*H98,2)</f>
        <v>0</v>
      </c>
      <c r="K98" s="188" t="s">
        <v>188</v>
      </c>
      <c r="L98" s="39"/>
      <c r="M98" s="193" t="s">
        <v>28</v>
      </c>
      <c r="N98" s="194" t="s">
        <v>46</v>
      </c>
      <c r="O98" s="64"/>
      <c r="P98" s="195">
        <f>O98*H98</f>
        <v>0</v>
      </c>
      <c r="Q98" s="195">
        <v>0</v>
      </c>
      <c r="R98" s="195">
        <f>Q98*H98</f>
        <v>0</v>
      </c>
      <c r="S98" s="195">
        <v>0</v>
      </c>
      <c r="T98" s="196">
        <f>S98*H98</f>
        <v>0</v>
      </c>
      <c r="AR98" s="197" t="s">
        <v>1067</v>
      </c>
      <c r="AT98" s="197" t="s">
        <v>184</v>
      </c>
      <c r="AU98" s="197" t="s">
        <v>82</v>
      </c>
      <c r="AY98" s="18" t="s">
        <v>182</v>
      </c>
      <c r="BE98" s="198">
        <f>IF(N98="základní",J98,0)</f>
        <v>0</v>
      </c>
      <c r="BF98" s="198">
        <f>IF(N98="snížená",J98,0)</f>
        <v>0</v>
      </c>
      <c r="BG98" s="198">
        <f>IF(N98="zákl. přenesená",J98,0)</f>
        <v>0</v>
      </c>
      <c r="BH98" s="198">
        <f>IF(N98="sníž. přenesená",J98,0)</f>
        <v>0</v>
      </c>
      <c r="BI98" s="198">
        <f>IF(N98="nulová",J98,0)</f>
        <v>0</v>
      </c>
      <c r="BJ98" s="18" t="s">
        <v>82</v>
      </c>
      <c r="BK98" s="198">
        <f>ROUND(I98*H98,2)</f>
        <v>0</v>
      </c>
      <c r="BL98" s="18" t="s">
        <v>1067</v>
      </c>
      <c r="BM98" s="197" t="s">
        <v>1074</v>
      </c>
    </row>
    <row r="99" spans="2:65" s="1" customFormat="1" ht="19.5">
      <c r="B99" s="35"/>
      <c r="C99" s="36"/>
      <c r="D99" s="199" t="s">
        <v>514</v>
      </c>
      <c r="E99" s="36"/>
      <c r="F99" s="200" t="s">
        <v>1075</v>
      </c>
      <c r="G99" s="36"/>
      <c r="H99" s="36"/>
      <c r="I99" s="115"/>
      <c r="J99" s="36"/>
      <c r="K99" s="36"/>
      <c r="L99" s="39"/>
      <c r="M99" s="201"/>
      <c r="N99" s="64"/>
      <c r="O99" s="64"/>
      <c r="P99" s="64"/>
      <c r="Q99" s="64"/>
      <c r="R99" s="64"/>
      <c r="S99" s="64"/>
      <c r="T99" s="65"/>
      <c r="AT99" s="18" t="s">
        <v>514</v>
      </c>
      <c r="AU99" s="18" t="s">
        <v>82</v>
      </c>
    </row>
    <row r="100" spans="2:65" s="12" customFormat="1">
      <c r="B100" s="202"/>
      <c r="C100" s="203"/>
      <c r="D100" s="199" t="s">
        <v>193</v>
      </c>
      <c r="E100" s="204" t="s">
        <v>28</v>
      </c>
      <c r="F100" s="205" t="s">
        <v>1076</v>
      </c>
      <c r="G100" s="203"/>
      <c r="H100" s="206">
        <v>1</v>
      </c>
      <c r="I100" s="207"/>
      <c r="J100" s="203"/>
      <c r="K100" s="203"/>
      <c r="L100" s="208"/>
      <c r="M100" s="209"/>
      <c r="N100" s="210"/>
      <c r="O100" s="210"/>
      <c r="P100" s="210"/>
      <c r="Q100" s="210"/>
      <c r="R100" s="210"/>
      <c r="S100" s="210"/>
      <c r="T100" s="211"/>
      <c r="AT100" s="212" t="s">
        <v>193</v>
      </c>
      <c r="AU100" s="212" t="s">
        <v>82</v>
      </c>
      <c r="AV100" s="12" t="s">
        <v>84</v>
      </c>
      <c r="AW100" s="12" t="s">
        <v>36</v>
      </c>
      <c r="AX100" s="12" t="s">
        <v>75</v>
      </c>
      <c r="AY100" s="212" t="s">
        <v>182</v>
      </c>
    </row>
    <row r="101" spans="2:65" s="12" customFormat="1">
      <c r="B101" s="202"/>
      <c r="C101" s="203"/>
      <c r="D101" s="199" t="s">
        <v>193</v>
      </c>
      <c r="E101" s="204" t="s">
        <v>28</v>
      </c>
      <c r="F101" s="205" t="s">
        <v>1077</v>
      </c>
      <c r="G101" s="203"/>
      <c r="H101" s="206">
        <v>1</v>
      </c>
      <c r="I101" s="207"/>
      <c r="J101" s="203"/>
      <c r="K101" s="203"/>
      <c r="L101" s="208"/>
      <c r="M101" s="209"/>
      <c r="N101" s="210"/>
      <c r="O101" s="210"/>
      <c r="P101" s="210"/>
      <c r="Q101" s="210"/>
      <c r="R101" s="210"/>
      <c r="S101" s="210"/>
      <c r="T101" s="211"/>
      <c r="AT101" s="212" t="s">
        <v>193</v>
      </c>
      <c r="AU101" s="212" t="s">
        <v>82</v>
      </c>
      <c r="AV101" s="12" t="s">
        <v>84</v>
      </c>
      <c r="AW101" s="12" t="s">
        <v>36</v>
      </c>
      <c r="AX101" s="12" t="s">
        <v>75</v>
      </c>
      <c r="AY101" s="212" t="s">
        <v>182</v>
      </c>
    </row>
    <row r="102" spans="2:65" s="12" customFormat="1">
      <c r="B102" s="202"/>
      <c r="C102" s="203"/>
      <c r="D102" s="199" t="s">
        <v>193</v>
      </c>
      <c r="E102" s="204" t="s">
        <v>28</v>
      </c>
      <c r="F102" s="205" t="s">
        <v>1078</v>
      </c>
      <c r="G102" s="203"/>
      <c r="H102" s="206">
        <v>1</v>
      </c>
      <c r="I102" s="207"/>
      <c r="J102" s="203"/>
      <c r="K102" s="203"/>
      <c r="L102" s="208"/>
      <c r="M102" s="209"/>
      <c r="N102" s="210"/>
      <c r="O102" s="210"/>
      <c r="P102" s="210"/>
      <c r="Q102" s="210"/>
      <c r="R102" s="210"/>
      <c r="S102" s="210"/>
      <c r="T102" s="211"/>
      <c r="AT102" s="212" t="s">
        <v>193</v>
      </c>
      <c r="AU102" s="212" t="s">
        <v>82</v>
      </c>
      <c r="AV102" s="12" t="s">
        <v>84</v>
      </c>
      <c r="AW102" s="12" t="s">
        <v>36</v>
      </c>
      <c r="AX102" s="12" t="s">
        <v>75</v>
      </c>
      <c r="AY102" s="212" t="s">
        <v>182</v>
      </c>
    </row>
    <row r="103" spans="2:65" s="12" customFormat="1">
      <c r="B103" s="202"/>
      <c r="C103" s="203"/>
      <c r="D103" s="199" t="s">
        <v>193</v>
      </c>
      <c r="E103" s="204" t="s">
        <v>28</v>
      </c>
      <c r="F103" s="205" t="s">
        <v>1079</v>
      </c>
      <c r="G103" s="203"/>
      <c r="H103" s="206">
        <v>1</v>
      </c>
      <c r="I103" s="207"/>
      <c r="J103" s="203"/>
      <c r="K103" s="203"/>
      <c r="L103" s="208"/>
      <c r="M103" s="209"/>
      <c r="N103" s="210"/>
      <c r="O103" s="210"/>
      <c r="P103" s="210"/>
      <c r="Q103" s="210"/>
      <c r="R103" s="210"/>
      <c r="S103" s="210"/>
      <c r="T103" s="211"/>
      <c r="AT103" s="212" t="s">
        <v>193</v>
      </c>
      <c r="AU103" s="212" t="s">
        <v>82</v>
      </c>
      <c r="AV103" s="12" t="s">
        <v>84</v>
      </c>
      <c r="AW103" s="12" t="s">
        <v>36</v>
      </c>
      <c r="AX103" s="12" t="s">
        <v>75</v>
      </c>
      <c r="AY103" s="212" t="s">
        <v>182</v>
      </c>
    </row>
    <row r="104" spans="2:65" s="13" customFormat="1">
      <c r="B104" s="213"/>
      <c r="C104" s="214"/>
      <c r="D104" s="199" t="s">
        <v>193</v>
      </c>
      <c r="E104" s="215" t="s">
        <v>28</v>
      </c>
      <c r="F104" s="216" t="s">
        <v>196</v>
      </c>
      <c r="G104" s="214"/>
      <c r="H104" s="217">
        <v>4</v>
      </c>
      <c r="I104" s="218"/>
      <c r="J104" s="214"/>
      <c r="K104" s="214"/>
      <c r="L104" s="219"/>
      <c r="M104" s="220"/>
      <c r="N104" s="221"/>
      <c r="O104" s="221"/>
      <c r="P104" s="221"/>
      <c r="Q104" s="221"/>
      <c r="R104" s="221"/>
      <c r="S104" s="221"/>
      <c r="T104" s="222"/>
      <c r="AT104" s="223" t="s">
        <v>193</v>
      </c>
      <c r="AU104" s="223" t="s">
        <v>82</v>
      </c>
      <c r="AV104" s="13" t="s">
        <v>189</v>
      </c>
      <c r="AW104" s="13" t="s">
        <v>36</v>
      </c>
      <c r="AX104" s="13" t="s">
        <v>82</v>
      </c>
      <c r="AY104" s="223" t="s">
        <v>182</v>
      </c>
    </row>
    <row r="105" spans="2:65" s="1" customFormat="1" ht="16.5" customHeight="1">
      <c r="B105" s="35"/>
      <c r="C105" s="186" t="s">
        <v>189</v>
      </c>
      <c r="D105" s="186" t="s">
        <v>184</v>
      </c>
      <c r="E105" s="187" t="s">
        <v>1080</v>
      </c>
      <c r="F105" s="188" t="s">
        <v>1081</v>
      </c>
      <c r="G105" s="189" t="s">
        <v>335</v>
      </c>
      <c r="H105" s="190">
        <v>1</v>
      </c>
      <c r="I105" s="191"/>
      <c r="J105" s="192">
        <f>ROUND(I105*H105,2)</f>
        <v>0</v>
      </c>
      <c r="K105" s="188" t="s">
        <v>188</v>
      </c>
      <c r="L105" s="39"/>
      <c r="M105" s="193" t="s">
        <v>28</v>
      </c>
      <c r="N105" s="194" t="s">
        <v>46</v>
      </c>
      <c r="O105" s="64"/>
      <c r="P105" s="195">
        <f>O105*H105</f>
        <v>0</v>
      </c>
      <c r="Q105" s="195">
        <v>0</v>
      </c>
      <c r="R105" s="195">
        <f>Q105*H105</f>
        <v>0</v>
      </c>
      <c r="S105" s="195">
        <v>0</v>
      </c>
      <c r="T105" s="196">
        <f>S105*H105</f>
        <v>0</v>
      </c>
      <c r="AR105" s="197" t="s">
        <v>1067</v>
      </c>
      <c r="AT105" s="197" t="s">
        <v>184</v>
      </c>
      <c r="AU105" s="197" t="s">
        <v>82</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1067</v>
      </c>
      <c r="BM105" s="197" t="s">
        <v>1082</v>
      </c>
    </row>
    <row r="106" spans="2:65" s="1" customFormat="1" ht="16.5" customHeight="1">
      <c r="B106" s="35"/>
      <c r="C106" s="186" t="s">
        <v>214</v>
      </c>
      <c r="D106" s="186" t="s">
        <v>184</v>
      </c>
      <c r="E106" s="187" t="s">
        <v>1083</v>
      </c>
      <c r="F106" s="188" t="s">
        <v>1084</v>
      </c>
      <c r="G106" s="189" t="s">
        <v>335</v>
      </c>
      <c r="H106" s="190">
        <v>1</v>
      </c>
      <c r="I106" s="191"/>
      <c r="J106" s="192">
        <f>ROUND(I106*H106,2)</f>
        <v>0</v>
      </c>
      <c r="K106" s="188" t="s">
        <v>1066</v>
      </c>
      <c r="L106" s="39"/>
      <c r="M106" s="193" t="s">
        <v>28</v>
      </c>
      <c r="N106" s="194" t="s">
        <v>46</v>
      </c>
      <c r="O106" s="64"/>
      <c r="P106" s="195">
        <f>O106*H106</f>
        <v>0</v>
      </c>
      <c r="Q106" s="195">
        <v>0</v>
      </c>
      <c r="R106" s="195">
        <f>Q106*H106</f>
        <v>0</v>
      </c>
      <c r="S106" s="195">
        <v>0</v>
      </c>
      <c r="T106" s="196">
        <f>S106*H106</f>
        <v>0</v>
      </c>
      <c r="AR106" s="197" t="s">
        <v>1067</v>
      </c>
      <c r="AT106" s="197" t="s">
        <v>184</v>
      </c>
      <c r="AU106" s="197" t="s">
        <v>82</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1067</v>
      </c>
      <c r="BM106" s="197" t="s">
        <v>1085</v>
      </c>
    </row>
    <row r="107" spans="2:65" s="12" customFormat="1">
      <c r="B107" s="202"/>
      <c r="C107" s="203"/>
      <c r="D107" s="199" t="s">
        <v>193</v>
      </c>
      <c r="E107" s="204" t="s">
        <v>28</v>
      </c>
      <c r="F107" s="205" t="s">
        <v>1086</v>
      </c>
      <c r="G107" s="203"/>
      <c r="H107" s="206">
        <v>1</v>
      </c>
      <c r="I107" s="207"/>
      <c r="J107" s="203"/>
      <c r="K107" s="203"/>
      <c r="L107" s="208"/>
      <c r="M107" s="209"/>
      <c r="N107" s="210"/>
      <c r="O107" s="210"/>
      <c r="P107" s="210"/>
      <c r="Q107" s="210"/>
      <c r="R107" s="210"/>
      <c r="S107" s="210"/>
      <c r="T107" s="211"/>
      <c r="AT107" s="212" t="s">
        <v>193</v>
      </c>
      <c r="AU107" s="212" t="s">
        <v>82</v>
      </c>
      <c r="AV107" s="12" t="s">
        <v>84</v>
      </c>
      <c r="AW107" s="12" t="s">
        <v>36</v>
      </c>
      <c r="AX107" s="12" t="s">
        <v>82</v>
      </c>
      <c r="AY107" s="212" t="s">
        <v>182</v>
      </c>
    </row>
    <row r="108" spans="2:65" s="1" customFormat="1" ht="16.5" customHeight="1">
      <c r="B108" s="35"/>
      <c r="C108" s="186" t="s">
        <v>220</v>
      </c>
      <c r="D108" s="186" t="s">
        <v>184</v>
      </c>
      <c r="E108" s="187" t="s">
        <v>1087</v>
      </c>
      <c r="F108" s="188" t="s">
        <v>1088</v>
      </c>
      <c r="G108" s="189" t="s">
        <v>335</v>
      </c>
      <c r="H108" s="190">
        <v>1</v>
      </c>
      <c r="I108" s="191"/>
      <c r="J108" s="192">
        <f>ROUND(I108*H108,2)</f>
        <v>0</v>
      </c>
      <c r="K108" s="188" t="s">
        <v>1066</v>
      </c>
      <c r="L108" s="39"/>
      <c r="M108" s="193" t="s">
        <v>28</v>
      </c>
      <c r="N108" s="194" t="s">
        <v>46</v>
      </c>
      <c r="O108" s="64"/>
      <c r="P108" s="195">
        <f>O108*H108</f>
        <v>0</v>
      </c>
      <c r="Q108" s="195">
        <v>0</v>
      </c>
      <c r="R108" s="195">
        <f>Q108*H108</f>
        <v>0</v>
      </c>
      <c r="S108" s="195">
        <v>0</v>
      </c>
      <c r="T108" s="196">
        <f>S108*H108</f>
        <v>0</v>
      </c>
      <c r="AR108" s="197" t="s">
        <v>1067</v>
      </c>
      <c r="AT108" s="197" t="s">
        <v>184</v>
      </c>
      <c r="AU108" s="197" t="s">
        <v>82</v>
      </c>
      <c r="AY108" s="18" t="s">
        <v>182</v>
      </c>
      <c r="BE108" s="198">
        <f>IF(N108="základní",J108,0)</f>
        <v>0</v>
      </c>
      <c r="BF108" s="198">
        <f>IF(N108="snížená",J108,0)</f>
        <v>0</v>
      </c>
      <c r="BG108" s="198">
        <f>IF(N108="zákl. přenesená",J108,0)</f>
        <v>0</v>
      </c>
      <c r="BH108" s="198">
        <f>IF(N108="sníž. přenesená",J108,0)</f>
        <v>0</v>
      </c>
      <c r="BI108" s="198">
        <f>IF(N108="nulová",J108,0)</f>
        <v>0</v>
      </c>
      <c r="BJ108" s="18" t="s">
        <v>82</v>
      </c>
      <c r="BK108" s="198">
        <f>ROUND(I108*H108,2)</f>
        <v>0</v>
      </c>
      <c r="BL108" s="18" t="s">
        <v>1067</v>
      </c>
      <c r="BM108" s="197" t="s">
        <v>1089</v>
      </c>
    </row>
    <row r="109" spans="2:65" s="1" customFormat="1" ht="19.5">
      <c r="B109" s="35"/>
      <c r="C109" s="36"/>
      <c r="D109" s="199" t="s">
        <v>514</v>
      </c>
      <c r="E109" s="36"/>
      <c r="F109" s="200" t="s">
        <v>1090</v>
      </c>
      <c r="G109" s="36"/>
      <c r="H109" s="36"/>
      <c r="I109" s="115"/>
      <c r="J109" s="36"/>
      <c r="K109" s="36"/>
      <c r="L109" s="39"/>
      <c r="M109" s="201"/>
      <c r="N109" s="64"/>
      <c r="O109" s="64"/>
      <c r="P109" s="64"/>
      <c r="Q109" s="64"/>
      <c r="R109" s="64"/>
      <c r="S109" s="64"/>
      <c r="T109" s="65"/>
      <c r="AT109" s="18" t="s">
        <v>514</v>
      </c>
      <c r="AU109" s="18" t="s">
        <v>82</v>
      </c>
    </row>
    <row r="110" spans="2:65" s="12" customFormat="1">
      <c r="B110" s="202"/>
      <c r="C110" s="203"/>
      <c r="D110" s="199" t="s">
        <v>193</v>
      </c>
      <c r="E110" s="204" t="s">
        <v>28</v>
      </c>
      <c r="F110" s="205" t="s">
        <v>82</v>
      </c>
      <c r="G110" s="203"/>
      <c r="H110" s="206">
        <v>1</v>
      </c>
      <c r="I110" s="207"/>
      <c r="J110" s="203"/>
      <c r="K110" s="203"/>
      <c r="L110" s="208"/>
      <c r="M110" s="209"/>
      <c r="N110" s="210"/>
      <c r="O110" s="210"/>
      <c r="P110" s="210"/>
      <c r="Q110" s="210"/>
      <c r="R110" s="210"/>
      <c r="S110" s="210"/>
      <c r="T110" s="211"/>
      <c r="AT110" s="212" t="s">
        <v>193</v>
      </c>
      <c r="AU110" s="212" t="s">
        <v>82</v>
      </c>
      <c r="AV110" s="12" t="s">
        <v>84</v>
      </c>
      <c r="AW110" s="12" t="s">
        <v>36</v>
      </c>
      <c r="AX110" s="12" t="s">
        <v>82</v>
      </c>
      <c r="AY110" s="212" t="s">
        <v>182</v>
      </c>
    </row>
    <row r="111" spans="2:65" s="1" customFormat="1" ht="16.5" customHeight="1">
      <c r="B111" s="35"/>
      <c r="C111" s="186" t="s">
        <v>225</v>
      </c>
      <c r="D111" s="186" t="s">
        <v>184</v>
      </c>
      <c r="E111" s="187" t="s">
        <v>1091</v>
      </c>
      <c r="F111" s="188" t="s">
        <v>1092</v>
      </c>
      <c r="G111" s="189" t="s">
        <v>335</v>
      </c>
      <c r="H111" s="190">
        <v>1</v>
      </c>
      <c r="I111" s="191"/>
      <c r="J111" s="192">
        <f>ROUND(I111*H111,2)</f>
        <v>0</v>
      </c>
      <c r="K111" s="188" t="s">
        <v>1066</v>
      </c>
      <c r="L111" s="39"/>
      <c r="M111" s="193" t="s">
        <v>28</v>
      </c>
      <c r="N111" s="194" t="s">
        <v>46</v>
      </c>
      <c r="O111" s="64"/>
      <c r="P111" s="195">
        <f>O111*H111</f>
        <v>0</v>
      </c>
      <c r="Q111" s="195">
        <v>0</v>
      </c>
      <c r="R111" s="195">
        <f>Q111*H111</f>
        <v>0</v>
      </c>
      <c r="S111" s="195">
        <v>0</v>
      </c>
      <c r="T111" s="196">
        <f>S111*H111</f>
        <v>0</v>
      </c>
      <c r="AR111" s="197" t="s">
        <v>1067</v>
      </c>
      <c r="AT111" s="197" t="s">
        <v>184</v>
      </c>
      <c r="AU111" s="197" t="s">
        <v>82</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1067</v>
      </c>
      <c r="BM111" s="197" t="s">
        <v>1093</v>
      </c>
    </row>
    <row r="112" spans="2:65" s="1" customFormat="1" ht="19.5">
      <c r="B112" s="35"/>
      <c r="C112" s="36"/>
      <c r="D112" s="199" t="s">
        <v>514</v>
      </c>
      <c r="E112" s="36"/>
      <c r="F112" s="200" t="s">
        <v>1094</v>
      </c>
      <c r="G112" s="36"/>
      <c r="H112" s="36"/>
      <c r="I112" s="115"/>
      <c r="J112" s="36"/>
      <c r="K112" s="36"/>
      <c r="L112" s="39"/>
      <c r="M112" s="234"/>
      <c r="N112" s="235"/>
      <c r="O112" s="235"/>
      <c r="P112" s="235"/>
      <c r="Q112" s="235"/>
      <c r="R112" s="235"/>
      <c r="S112" s="235"/>
      <c r="T112" s="236"/>
      <c r="AT112" s="18" t="s">
        <v>514</v>
      </c>
      <c r="AU112" s="18" t="s">
        <v>82</v>
      </c>
    </row>
    <row r="113" spans="2:12" s="1" customFormat="1" ht="6.95" customHeight="1">
      <c r="B113" s="47"/>
      <c r="C113" s="48"/>
      <c r="D113" s="48"/>
      <c r="E113" s="48"/>
      <c r="F113" s="48"/>
      <c r="G113" s="48"/>
      <c r="H113" s="48"/>
      <c r="I113" s="138"/>
      <c r="J113" s="48"/>
      <c r="K113" s="48"/>
      <c r="L113" s="39"/>
    </row>
  </sheetData>
  <sheetProtection algorithmName="SHA-512" hashValue="ohu6H1Ck3eaq8LqRLWWfzOf8LoqjZp4SHyRa5yNzUQxJ5/7DWDzqpCVGJip60+qvbMKSTpj8WAj8QKzXFmOTTQ==" saltValue="Dxfbisd+GbOUv9+Rdes0GqmJd5bi5lF6/3djW6+yKhjWwlcS6YeYP1aWQh/E+oSCl7si4GYl1J9QMPIBh39a+w==" spinCount="100000" sheet="1" objects="1" scenarios="1" formatColumns="0" formatRows="0" autoFilter="0"/>
  <autoFilter ref="C87:K112"/>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22"/>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122</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1096</v>
      </c>
      <c r="F11" s="398"/>
      <c r="G11" s="398"/>
      <c r="H11" s="398"/>
      <c r="I11" s="115"/>
      <c r="L11" s="39"/>
    </row>
    <row r="12" spans="2:46" s="1" customFormat="1">
      <c r="B12" s="39"/>
      <c r="I12" s="115"/>
      <c r="L12" s="39"/>
    </row>
    <row r="13" spans="2:46" s="1" customFormat="1" ht="12" customHeight="1">
      <c r="B13" s="39"/>
      <c r="D13" s="114" t="s">
        <v>18</v>
      </c>
      <c r="F13" s="103" t="s">
        <v>123</v>
      </c>
      <c r="I13" s="116" t="s">
        <v>20</v>
      </c>
      <c r="J13" s="103" t="s">
        <v>1097</v>
      </c>
      <c r="L13" s="39"/>
    </row>
    <row r="14" spans="2:46" s="1" customFormat="1" ht="12" customHeight="1">
      <c r="B14" s="39"/>
      <c r="D14" s="114" t="s">
        <v>22</v>
      </c>
      <c r="F14" s="103" t="s">
        <v>23</v>
      </c>
      <c r="I14" s="116" t="s">
        <v>24</v>
      </c>
      <c r="J14" s="117" t="str">
        <f>'Rekapitulace stavby'!AN8</f>
        <v>8. 3. 2019</v>
      </c>
      <c r="L14" s="39"/>
    </row>
    <row r="15" spans="2:46" s="1" customFormat="1" ht="21.75" customHeight="1">
      <c r="B15" s="39"/>
      <c r="I15" s="269" t="s">
        <v>1098</v>
      </c>
      <c r="J15" s="270" t="s">
        <v>1099</v>
      </c>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ROUND(J89,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ROUND((SUM(BE89:BE221)),  2)</f>
        <v>0</v>
      </c>
      <c r="I35" s="127">
        <v>0.21</v>
      </c>
      <c r="J35" s="126">
        <f>ROUND(((SUM(BE89:BE221))*I35),  2)</f>
        <v>0</v>
      </c>
      <c r="L35" s="39"/>
    </row>
    <row r="36" spans="2:12" s="1" customFormat="1" ht="14.45" customHeight="1">
      <c r="B36" s="39"/>
      <c r="E36" s="114" t="s">
        <v>47</v>
      </c>
      <c r="F36" s="126">
        <f>ROUND((SUM(BF89:BF221)),  2)</f>
        <v>0</v>
      </c>
      <c r="I36" s="127">
        <v>0.15</v>
      </c>
      <c r="J36" s="126">
        <f>ROUND(((SUM(BF89:BF221))*I36),  2)</f>
        <v>0</v>
      </c>
      <c r="L36" s="39"/>
    </row>
    <row r="37" spans="2:12" s="1" customFormat="1" ht="14.45" hidden="1" customHeight="1">
      <c r="B37" s="39"/>
      <c r="E37" s="114" t="s">
        <v>48</v>
      </c>
      <c r="F37" s="126">
        <f>ROUND((SUM(BG89:BG221)),  2)</f>
        <v>0</v>
      </c>
      <c r="I37" s="127">
        <v>0.21</v>
      </c>
      <c r="J37" s="126">
        <f>0</f>
        <v>0</v>
      </c>
      <c r="L37" s="39"/>
    </row>
    <row r="38" spans="2:12" s="1" customFormat="1" ht="14.45" hidden="1" customHeight="1">
      <c r="B38" s="39"/>
      <c r="E38" s="114" t="s">
        <v>49</v>
      </c>
      <c r="F38" s="126">
        <f>ROUND((SUM(BH89:BH221)),  2)</f>
        <v>0</v>
      </c>
      <c r="I38" s="127">
        <v>0.15</v>
      </c>
      <c r="J38" s="126">
        <f>0</f>
        <v>0</v>
      </c>
      <c r="L38" s="39"/>
    </row>
    <row r="39" spans="2:12" s="1" customFormat="1" ht="14.45" hidden="1" customHeight="1">
      <c r="B39" s="39"/>
      <c r="E39" s="114" t="s">
        <v>50</v>
      </c>
      <c r="F39" s="126">
        <f>ROUND((SUM(BI89:BI221)),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001 - SO 001 - DEMOLICE</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J89</f>
        <v>0</v>
      </c>
      <c r="K63" s="36"/>
      <c r="L63" s="39"/>
      <c r="AU63" s="18" t="s">
        <v>160</v>
      </c>
    </row>
    <row r="64" spans="2:47" s="8" customFormat="1" ht="24.95" customHeight="1">
      <c r="B64" s="147"/>
      <c r="C64" s="148"/>
      <c r="D64" s="149" t="s">
        <v>161</v>
      </c>
      <c r="E64" s="150"/>
      <c r="F64" s="150"/>
      <c r="G64" s="150"/>
      <c r="H64" s="150"/>
      <c r="I64" s="151"/>
      <c r="J64" s="152">
        <f>J90</f>
        <v>0</v>
      </c>
      <c r="K64" s="148"/>
      <c r="L64" s="153"/>
    </row>
    <row r="65" spans="2:12" s="9" customFormat="1" ht="19.899999999999999" customHeight="1">
      <c r="B65" s="154"/>
      <c r="C65" s="97"/>
      <c r="D65" s="155" t="s">
        <v>162</v>
      </c>
      <c r="E65" s="156"/>
      <c r="F65" s="156"/>
      <c r="G65" s="156"/>
      <c r="H65" s="156"/>
      <c r="I65" s="157"/>
      <c r="J65" s="158">
        <f>J91</f>
        <v>0</v>
      </c>
      <c r="K65" s="97"/>
      <c r="L65" s="159"/>
    </row>
    <row r="66" spans="2:12" s="9" customFormat="1" ht="19.899999999999999" customHeight="1">
      <c r="B66" s="154"/>
      <c r="C66" s="97"/>
      <c r="D66" s="155" t="s">
        <v>165</v>
      </c>
      <c r="E66" s="156"/>
      <c r="F66" s="156"/>
      <c r="G66" s="156"/>
      <c r="H66" s="156"/>
      <c r="I66" s="157"/>
      <c r="J66" s="158">
        <f>J134</f>
        <v>0</v>
      </c>
      <c r="K66" s="97"/>
      <c r="L66" s="159"/>
    </row>
    <row r="67" spans="2:12" s="9" customFormat="1" ht="19.899999999999999" customHeight="1">
      <c r="B67" s="154"/>
      <c r="C67" s="97"/>
      <c r="D67" s="155" t="s">
        <v>579</v>
      </c>
      <c r="E67" s="156"/>
      <c r="F67" s="156"/>
      <c r="G67" s="156"/>
      <c r="H67" s="156"/>
      <c r="I67" s="157"/>
      <c r="J67" s="158">
        <f>J164</f>
        <v>0</v>
      </c>
      <c r="K67" s="97"/>
      <c r="L67" s="159"/>
    </row>
    <row r="68" spans="2:12" s="1" customFormat="1" ht="21.75" customHeight="1">
      <c r="B68" s="35"/>
      <c r="C68" s="36"/>
      <c r="D68" s="36"/>
      <c r="E68" s="36"/>
      <c r="F68" s="36"/>
      <c r="G68" s="36"/>
      <c r="H68" s="36"/>
      <c r="I68" s="115"/>
      <c r="J68" s="36"/>
      <c r="K68" s="36"/>
      <c r="L68" s="39"/>
    </row>
    <row r="69" spans="2:12" s="1" customFormat="1" ht="6.95" customHeight="1">
      <c r="B69" s="47"/>
      <c r="C69" s="48"/>
      <c r="D69" s="48"/>
      <c r="E69" s="48"/>
      <c r="F69" s="48"/>
      <c r="G69" s="48"/>
      <c r="H69" s="48"/>
      <c r="I69" s="138"/>
      <c r="J69" s="48"/>
      <c r="K69" s="48"/>
      <c r="L69" s="39"/>
    </row>
    <row r="73" spans="2:12" s="1" customFormat="1" ht="6.95" customHeight="1">
      <c r="B73" s="49"/>
      <c r="C73" s="50"/>
      <c r="D73" s="50"/>
      <c r="E73" s="50"/>
      <c r="F73" s="50"/>
      <c r="G73" s="50"/>
      <c r="H73" s="50"/>
      <c r="I73" s="141"/>
      <c r="J73" s="50"/>
      <c r="K73" s="50"/>
      <c r="L73" s="39"/>
    </row>
    <row r="74" spans="2:12" s="1" customFormat="1" ht="24.95" customHeight="1">
      <c r="B74" s="35"/>
      <c r="C74" s="24" t="s">
        <v>167</v>
      </c>
      <c r="D74" s="36"/>
      <c r="E74" s="36"/>
      <c r="F74" s="36"/>
      <c r="G74" s="36"/>
      <c r="H74" s="36"/>
      <c r="I74" s="115"/>
      <c r="J74" s="36"/>
      <c r="K74" s="36"/>
      <c r="L74" s="39"/>
    </row>
    <row r="75" spans="2:12" s="1" customFormat="1" ht="6.95" customHeight="1">
      <c r="B75" s="35"/>
      <c r="C75" s="36"/>
      <c r="D75" s="36"/>
      <c r="E75" s="36"/>
      <c r="F75" s="36"/>
      <c r="G75" s="36"/>
      <c r="H75" s="36"/>
      <c r="I75" s="115"/>
      <c r="J75" s="36"/>
      <c r="K75" s="36"/>
      <c r="L75" s="39"/>
    </row>
    <row r="76" spans="2:12" s="1" customFormat="1" ht="12" customHeight="1">
      <c r="B76" s="35"/>
      <c r="C76" s="30" t="s">
        <v>16</v>
      </c>
      <c r="D76" s="36"/>
      <c r="E76" s="36"/>
      <c r="F76" s="36"/>
      <c r="G76" s="36"/>
      <c r="H76" s="36"/>
      <c r="I76" s="115"/>
      <c r="J76" s="36"/>
      <c r="K76" s="36"/>
      <c r="L76" s="39"/>
    </row>
    <row r="77" spans="2:12" s="1" customFormat="1" ht="16.5" customHeight="1">
      <c r="B77" s="35"/>
      <c r="C77" s="36"/>
      <c r="D77" s="36"/>
      <c r="E77" s="394" t="str">
        <f>E7</f>
        <v>PD aktualizace - parkoviště P+R ČD, Lysá nad Labem</v>
      </c>
      <c r="F77" s="395"/>
      <c r="G77" s="395"/>
      <c r="H77" s="395"/>
      <c r="I77" s="115"/>
      <c r="J77" s="36"/>
      <c r="K77" s="36"/>
      <c r="L77" s="39"/>
    </row>
    <row r="78" spans="2:12" ht="12" customHeight="1">
      <c r="B78" s="22"/>
      <c r="C78" s="30" t="s">
        <v>152</v>
      </c>
      <c r="D78" s="23"/>
      <c r="E78" s="23"/>
      <c r="F78" s="23"/>
      <c r="G78" s="23"/>
      <c r="H78" s="23"/>
      <c r="J78" s="23"/>
      <c r="K78" s="23"/>
      <c r="L78" s="21"/>
    </row>
    <row r="79" spans="2:12" s="1" customFormat="1" ht="16.5" customHeight="1">
      <c r="B79" s="35"/>
      <c r="C79" s="36"/>
      <c r="D79" s="36"/>
      <c r="E79" s="394" t="s">
        <v>1095</v>
      </c>
      <c r="F79" s="393"/>
      <c r="G79" s="393"/>
      <c r="H79" s="393"/>
      <c r="I79" s="115"/>
      <c r="J79" s="36"/>
      <c r="K79" s="36"/>
      <c r="L79" s="39"/>
    </row>
    <row r="80" spans="2:12" s="1" customFormat="1" ht="12" customHeight="1">
      <c r="B80" s="35"/>
      <c r="C80" s="30" t="s">
        <v>154</v>
      </c>
      <c r="D80" s="36"/>
      <c r="E80" s="36"/>
      <c r="F80" s="36"/>
      <c r="G80" s="36"/>
      <c r="H80" s="36"/>
      <c r="I80" s="115"/>
      <c r="J80" s="36"/>
      <c r="K80" s="36"/>
      <c r="L80" s="39"/>
    </row>
    <row r="81" spans="2:65" s="1" customFormat="1" ht="16.5" customHeight="1">
      <c r="B81" s="35"/>
      <c r="C81" s="36"/>
      <c r="D81" s="36"/>
      <c r="E81" s="377" t="str">
        <f>E11</f>
        <v>001 - SO 001 - DEMOLICE</v>
      </c>
      <c r="F81" s="393"/>
      <c r="G81" s="393"/>
      <c r="H81" s="393"/>
      <c r="I81" s="115"/>
      <c r="J81" s="36"/>
      <c r="K81" s="36"/>
      <c r="L81" s="39"/>
    </row>
    <row r="82" spans="2:65" s="1" customFormat="1" ht="6.95" customHeight="1">
      <c r="B82" s="35"/>
      <c r="C82" s="36"/>
      <c r="D82" s="36"/>
      <c r="E82" s="36"/>
      <c r="F82" s="36"/>
      <c r="G82" s="36"/>
      <c r="H82" s="36"/>
      <c r="I82" s="115"/>
      <c r="J82" s="36"/>
      <c r="K82" s="36"/>
      <c r="L82" s="39"/>
    </row>
    <row r="83" spans="2:65" s="1" customFormat="1" ht="12" customHeight="1">
      <c r="B83" s="35"/>
      <c r="C83" s="30" t="s">
        <v>22</v>
      </c>
      <c r="D83" s="36"/>
      <c r="E83" s="36"/>
      <c r="F83" s="28" t="str">
        <f>F14</f>
        <v>Čapkova ul.</v>
      </c>
      <c r="G83" s="36"/>
      <c r="H83" s="36"/>
      <c r="I83" s="116" t="s">
        <v>24</v>
      </c>
      <c r="J83" s="59" t="str">
        <f>IF(J14="","",J14)</f>
        <v>8. 3. 2019</v>
      </c>
      <c r="K83" s="36"/>
      <c r="L83" s="39"/>
    </row>
    <row r="84" spans="2:65" s="1" customFormat="1" ht="6.95" customHeight="1">
      <c r="B84" s="35"/>
      <c r="C84" s="36"/>
      <c r="D84" s="36"/>
      <c r="E84" s="36"/>
      <c r="F84" s="36"/>
      <c r="G84" s="36"/>
      <c r="H84" s="36"/>
      <c r="I84" s="115"/>
      <c r="J84" s="36"/>
      <c r="K84" s="36"/>
      <c r="L84" s="39"/>
    </row>
    <row r="85" spans="2:65" s="1" customFormat="1" ht="27.95" customHeight="1">
      <c r="B85" s="35"/>
      <c r="C85" s="30" t="s">
        <v>26</v>
      </c>
      <c r="D85" s="36"/>
      <c r="E85" s="36"/>
      <c r="F85" s="28" t="str">
        <f>E17</f>
        <v>Město Lysá nad Labem</v>
      </c>
      <c r="G85" s="36"/>
      <c r="H85" s="36"/>
      <c r="I85" s="116" t="s">
        <v>33</v>
      </c>
      <c r="J85" s="33" t="str">
        <f>E23</f>
        <v>AllPlan Projekt s.r.o.</v>
      </c>
      <c r="K85" s="36"/>
      <c r="L85" s="39"/>
    </row>
    <row r="86" spans="2:65" s="1" customFormat="1" ht="15.2" customHeight="1">
      <c r="B86" s="35"/>
      <c r="C86" s="30" t="s">
        <v>31</v>
      </c>
      <c r="D86" s="36"/>
      <c r="E86" s="36"/>
      <c r="F86" s="28" t="str">
        <f>IF(E20="","",E20)</f>
        <v>Vyplň údaj</v>
      </c>
      <c r="G86" s="36"/>
      <c r="H86" s="36"/>
      <c r="I86" s="116" t="s">
        <v>37</v>
      </c>
      <c r="J86" s="33" t="str">
        <f>E26</f>
        <v>Křišťál</v>
      </c>
      <c r="K86" s="36"/>
      <c r="L86" s="39"/>
    </row>
    <row r="87" spans="2:65" s="1" customFormat="1" ht="10.35" customHeight="1">
      <c r="B87" s="35"/>
      <c r="C87" s="36"/>
      <c r="D87" s="36"/>
      <c r="E87" s="36"/>
      <c r="F87" s="36"/>
      <c r="G87" s="36"/>
      <c r="H87" s="36"/>
      <c r="I87" s="115"/>
      <c r="J87" s="36"/>
      <c r="K87" s="36"/>
      <c r="L87" s="39"/>
    </row>
    <row r="88" spans="2:65" s="10" customFormat="1" ht="29.25" customHeight="1">
      <c r="B88" s="160"/>
      <c r="C88" s="161" t="s">
        <v>168</v>
      </c>
      <c r="D88" s="162" t="s">
        <v>60</v>
      </c>
      <c r="E88" s="162" t="s">
        <v>56</v>
      </c>
      <c r="F88" s="162" t="s">
        <v>57</v>
      </c>
      <c r="G88" s="162" t="s">
        <v>169</v>
      </c>
      <c r="H88" s="162" t="s">
        <v>170</v>
      </c>
      <c r="I88" s="163" t="s">
        <v>171</v>
      </c>
      <c r="J88" s="162" t="s">
        <v>159</v>
      </c>
      <c r="K88" s="164" t="s">
        <v>172</v>
      </c>
      <c r="L88" s="165"/>
      <c r="M88" s="68" t="s">
        <v>28</v>
      </c>
      <c r="N88" s="69" t="s">
        <v>45</v>
      </c>
      <c r="O88" s="69" t="s">
        <v>173</v>
      </c>
      <c r="P88" s="69" t="s">
        <v>174</v>
      </c>
      <c r="Q88" s="69" t="s">
        <v>175</v>
      </c>
      <c r="R88" s="69" t="s">
        <v>176</v>
      </c>
      <c r="S88" s="69" t="s">
        <v>177</v>
      </c>
      <c r="T88" s="70" t="s">
        <v>178</v>
      </c>
    </row>
    <row r="89" spans="2:65" s="1" customFormat="1" ht="22.9" customHeight="1">
      <c r="B89" s="35"/>
      <c r="C89" s="75" t="s">
        <v>179</v>
      </c>
      <c r="D89" s="36"/>
      <c r="E89" s="36"/>
      <c r="F89" s="36"/>
      <c r="G89" s="36"/>
      <c r="H89" s="36"/>
      <c r="I89" s="115"/>
      <c r="J89" s="166">
        <f>BK89</f>
        <v>0</v>
      </c>
      <c r="K89" s="36"/>
      <c r="L89" s="39"/>
      <c r="M89" s="71"/>
      <c r="N89" s="72"/>
      <c r="O89" s="72"/>
      <c r="P89" s="167">
        <f>P90</f>
        <v>0</v>
      </c>
      <c r="Q89" s="72"/>
      <c r="R89" s="167">
        <f>R90</f>
        <v>0</v>
      </c>
      <c r="S89" s="72"/>
      <c r="T89" s="168">
        <f>T90</f>
        <v>2929.4254799999999</v>
      </c>
      <c r="AT89" s="18" t="s">
        <v>74</v>
      </c>
      <c r="AU89" s="18" t="s">
        <v>160</v>
      </c>
      <c r="BK89" s="169">
        <f>BK90</f>
        <v>0</v>
      </c>
    </row>
    <row r="90" spans="2:65" s="11" customFormat="1" ht="25.9" customHeight="1">
      <c r="B90" s="170"/>
      <c r="C90" s="171"/>
      <c r="D90" s="172" t="s">
        <v>74</v>
      </c>
      <c r="E90" s="173" t="s">
        <v>180</v>
      </c>
      <c r="F90" s="173" t="s">
        <v>181</v>
      </c>
      <c r="G90" s="171"/>
      <c r="H90" s="171"/>
      <c r="I90" s="174"/>
      <c r="J90" s="175">
        <f>BK90</f>
        <v>0</v>
      </c>
      <c r="K90" s="171"/>
      <c r="L90" s="176"/>
      <c r="M90" s="177"/>
      <c r="N90" s="178"/>
      <c r="O90" s="178"/>
      <c r="P90" s="179">
        <f>P91+P134+P164</f>
        <v>0</v>
      </c>
      <c r="Q90" s="178"/>
      <c r="R90" s="179">
        <f>R91+R134+R164</f>
        <v>0</v>
      </c>
      <c r="S90" s="178"/>
      <c r="T90" s="180">
        <f>T91+T134+T164</f>
        <v>2929.4254799999999</v>
      </c>
      <c r="AR90" s="181" t="s">
        <v>82</v>
      </c>
      <c r="AT90" s="182" t="s">
        <v>74</v>
      </c>
      <c r="AU90" s="182" t="s">
        <v>75</v>
      </c>
      <c r="AY90" s="181" t="s">
        <v>182</v>
      </c>
      <c r="BK90" s="183">
        <f>BK91+BK134+BK164</f>
        <v>0</v>
      </c>
    </row>
    <row r="91" spans="2:65" s="11" customFormat="1" ht="22.9" customHeight="1">
      <c r="B91" s="170"/>
      <c r="C91" s="171"/>
      <c r="D91" s="172" t="s">
        <v>74</v>
      </c>
      <c r="E91" s="184" t="s">
        <v>82</v>
      </c>
      <c r="F91" s="184" t="s">
        <v>183</v>
      </c>
      <c r="G91" s="171"/>
      <c r="H91" s="171"/>
      <c r="I91" s="174"/>
      <c r="J91" s="185">
        <f>BK91</f>
        <v>0</v>
      </c>
      <c r="K91" s="171"/>
      <c r="L91" s="176"/>
      <c r="M91" s="177"/>
      <c r="N91" s="178"/>
      <c r="O91" s="178"/>
      <c r="P91" s="179">
        <f>SUM(P92:P133)</f>
        <v>0</v>
      </c>
      <c r="Q91" s="178"/>
      <c r="R91" s="179">
        <f>SUM(R92:R133)</f>
        <v>0</v>
      </c>
      <c r="S91" s="178"/>
      <c r="T91" s="180">
        <f>SUM(T92:T133)</f>
        <v>1936.8370500000001</v>
      </c>
      <c r="AR91" s="181" t="s">
        <v>82</v>
      </c>
      <c r="AT91" s="182" t="s">
        <v>74</v>
      </c>
      <c r="AU91" s="182" t="s">
        <v>82</v>
      </c>
      <c r="AY91" s="181" t="s">
        <v>182</v>
      </c>
      <c r="BK91" s="183">
        <f>SUM(BK92:BK133)</f>
        <v>0</v>
      </c>
    </row>
    <row r="92" spans="2:65" s="1" customFormat="1" ht="24" customHeight="1">
      <c r="B92" s="35"/>
      <c r="C92" s="186" t="s">
        <v>82</v>
      </c>
      <c r="D92" s="186" t="s">
        <v>184</v>
      </c>
      <c r="E92" s="187" t="s">
        <v>1100</v>
      </c>
      <c r="F92" s="188" t="s">
        <v>1101</v>
      </c>
      <c r="G92" s="189" t="s">
        <v>250</v>
      </c>
      <c r="H92" s="190">
        <v>459.83</v>
      </c>
      <c r="I92" s="191"/>
      <c r="J92" s="192">
        <f>ROUND(I92*H92,2)</f>
        <v>0</v>
      </c>
      <c r="K92" s="188" t="s">
        <v>188</v>
      </c>
      <c r="L92" s="39"/>
      <c r="M92" s="193" t="s">
        <v>28</v>
      </c>
      <c r="N92" s="194" t="s">
        <v>46</v>
      </c>
      <c r="O92" s="64"/>
      <c r="P92" s="195">
        <f>O92*H92</f>
        <v>0</v>
      </c>
      <c r="Q92" s="195">
        <v>0</v>
      </c>
      <c r="R92" s="195">
        <f>Q92*H92</f>
        <v>0</v>
      </c>
      <c r="S92" s="195">
        <v>0.29499999999999998</v>
      </c>
      <c r="T92" s="196">
        <f>S92*H92</f>
        <v>135.64984999999999</v>
      </c>
      <c r="AR92" s="197" t="s">
        <v>189</v>
      </c>
      <c r="AT92" s="197" t="s">
        <v>184</v>
      </c>
      <c r="AU92" s="197" t="s">
        <v>84</v>
      </c>
      <c r="AY92" s="18" t="s">
        <v>182</v>
      </c>
      <c r="BE92" s="198">
        <f>IF(N92="základní",J92,0)</f>
        <v>0</v>
      </c>
      <c r="BF92" s="198">
        <f>IF(N92="snížená",J92,0)</f>
        <v>0</v>
      </c>
      <c r="BG92" s="198">
        <f>IF(N92="zákl. přenesená",J92,0)</f>
        <v>0</v>
      </c>
      <c r="BH92" s="198">
        <f>IF(N92="sníž. přenesená",J92,0)</f>
        <v>0</v>
      </c>
      <c r="BI92" s="198">
        <f>IF(N92="nulová",J92,0)</f>
        <v>0</v>
      </c>
      <c r="BJ92" s="18" t="s">
        <v>82</v>
      </c>
      <c r="BK92" s="198">
        <f>ROUND(I92*H92,2)</f>
        <v>0</v>
      </c>
      <c r="BL92" s="18" t="s">
        <v>189</v>
      </c>
      <c r="BM92" s="197" t="s">
        <v>1102</v>
      </c>
    </row>
    <row r="93" spans="2:65" s="1" customFormat="1" ht="117">
      <c r="B93" s="35"/>
      <c r="C93" s="36"/>
      <c r="D93" s="199" t="s">
        <v>191</v>
      </c>
      <c r="E93" s="36"/>
      <c r="F93" s="200" t="s">
        <v>1103</v>
      </c>
      <c r="G93" s="36"/>
      <c r="H93" s="36"/>
      <c r="I93" s="115"/>
      <c r="J93" s="36"/>
      <c r="K93" s="36"/>
      <c r="L93" s="39"/>
      <c r="M93" s="201"/>
      <c r="N93" s="64"/>
      <c r="O93" s="64"/>
      <c r="P93" s="64"/>
      <c r="Q93" s="64"/>
      <c r="R93" s="64"/>
      <c r="S93" s="64"/>
      <c r="T93" s="65"/>
      <c r="AT93" s="18" t="s">
        <v>191</v>
      </c>
      <c r="AU93" s="18" t="s">
        <v>84</v>
      </c>
    </row>
    <row r="94" spans="2:65" s="12" customFormat="1">
      <c r="B94" s="202"/>
      <c r="C94" s="203"/>
      <c r="D94" s="199" t="s">
        <v>193</v>
      </c>
      <c r="E94" s="204" t="s">
        <v>28</v>
      </c>
      <c r="F94" s="205" t="s">
        <v>1104</v>
      </c>
      <c r="G94" s="203"/>
      <c r="H94" s="206">
        <v>459.83</v>
      </c>
      <c r="I94" s="207"/>
      <c r="J94" s="203"/>
      <c r="K94" s="203"/>
      <c r="L94" s="208"/>
      <c r="M94" s="209"/>
      <c r="N94" s="210"/>
      <c r="O94" s="210"/>
      <c r="P94" s="210"/>
      <c r="Q94" s="210"/>
      <c r="R94" s="210"/>
      <c r="S94" s="210"/>
      <c r="T94" s="211"/>
      <c r="AT94" s="212" t="s">
        <v>193</v>
      </c>
      <c r="AU94" s="212" t="s">
        <v>84</v>
      </c>
      <c r="AV94" s="12" t="s">
        <v>84</v>
      </c>
      <c r="AW94" s="12" t="s">
        <v>36</v>
      </c>
      <c r="AX94" s="12" t="s">
        <v>82</v>
      </c>
      <c r="AY94" s="212" t="s">
        <v>182</v>
      </c>
    </row>
    <row r="95" spans="2:65" s="1" customFormat="1" ht="36" customHeight="1">
      <c r="B95" s="35"/>
      <c r="C95" s="186" t="s">
        <v>84</v>
      </c>
      <c r="D95" s="186" t="s">
        <v>184</v>
      </c>
      <c r="E95" s="187" t="s">
        <v>1105</v>
      </c>
      <c r="F95" s="188" t="s">
        <v>1106</v>
      </c>
      <c r="G95" s="189" t="s">
        <v>250</v>
      </c>
      <c r="H95" s="190">
        <v>436.4</v>
      </c>
      <c r="I95" s="191"/>
      <c r="J95" s="192">
        <f>ROUND(I95*H95,2)</f>
        <v>0</v>
      </c>
      <c r="K95" s="188" t="s">
        <v>188</v>
      </c>
      <c r="L95" s="39"/>
      <c r="M95" s="193" t="s">
        <v>28</v>
      </c>
      <c r="N95" s="194" t="s">
        <v>46</v>
      </c>
      <c r="O95" s="64"/>
      <c r="P95" s="195">
        <f>O95*H95</f>
        <v>0</v>
      </c>
      <c r="Q95" s="195">
        <v>0</v>
      </c>
      <c r="R95" s="195">
        <f>Q95*H95</f>
        <v>0</v>
      </c>
      <c r="S95" s="195">
        <v>0.42499999999999999</v>
      </c>
      <c r="T95" s="196">
        <f>S95*H95</f>
        <v>185.47</v>
      </c>
      <c r="AR95" s="197" t="s">
        <v>189</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189</v>
      </c>
      <c r="BM95" s="197" t="s">
        <v>1107</v>
      </c>
    </row>
    <row r="96" spans="2:65" s="1" customFormat="1" ht="117">
      <c r="B96" s="35"/>
      <c r="C96" s="36"/>
      <c r="D96" s="199" t="s">
        <v>191</v>
      </c>
      <c r="E96" s="36"/>
      <c r="F96" s="200" t="s">
        <v>1103</v>
      </c>
      <c r="G96" s="36"/>
      <c r="H96" s="36"/>
      <c r="I96" s="115"/>
      <c r="J96" s="36"/>
      <c r="K96" s="36"/>
      <c r="L96" s="39"/>
      <c r="M96" s="201"/>
      <c r="N96" s="64"/>
      <c r="O96" s="64"/>
      <c r="P96" s="64"/>
      <c r="Q96" s="64"/>
      <c r="R96" s="64"/>
      <c r="S96" s="64"/>
      <c r="T96" s="65"/>
      <c r="AT96" s="18" t="s">
        <v>191</v>
      </c>
      <c r="AU96" s="18" t="s">
        <v>84</v>
      </c>
    </row>
    <row r="97" spans="2:65" s="12" customFormat="1">
      <c r="B97" s="202"/>
      <c r="C97" s="203"/>
      <c r="D97" s="199" t="s">
        <v>193</v>
      </c>
      <c r="E97" s="204" t="s">
        <v>28</v>
      </c>
      <c r="F97" s="205" t="s">
        <v>1108</v>
      </c>
      <c r="G97" s="203"/>
      <c r="H97" s="206">
        <v>436.4</v>
      </c>
      <c r="I97" s="207"/>
      <c r="J97" s="203"/>
      <c r="K97" s="203"/>
      <c r="L97" s="208"/>
      <c r="M97" s="209"/>
      <c r="N97" s="210"/>
      <c r="O97" s="210"/>
      <c r="P97" s="210"/>
      <c r="Q97" s="210"/>
      <c r="R97" s="210"/>
      <c r="S97" s="210"/>
      <c r="T97" s="211"/>
      <c r="AT97" s="212" t="s">
        <v>193</v>
      </c>
      <c r="AU97" s="212" t="s">
        <v>84</v>
      </c>
      <c r="AV97" s="12" t="s">
        <v>84</v>
      </c>
      <c r="AW97" s="12" t="s">
        <v>36</v>
      </c>
      <c r="AX97" s="12" t="s">
        <v>82</v>
      </c>
      <c r="AY97" s="212" t="s">
        <v>182</v>
      </c>
    </row>
    <row r="98" spans="2:65" s="1" customFormat="1" ht="36" customHeight="1">
      <c r="B98" s="35"/>
      <c r="C98" s="186" t="s">
        <v>203</v>
      </c>
      <c r="D98" s="186" t="s">
        <v>184</v>
      </c>
      <c r="E98" s="187" t="s">
        <v>1109</v>
      </c>
      <c r="F98" s="188" t="s">
        <v>1110</v>
      </c>
      <c r="G98" s="189" t="s">
        <v>250</v>
      </c>
      <c r="H98" s="190">
        <v>2731.83</v>
      </c>
      <c r="I98" s="191"/>
      <c r="J98" s="192">
        <f>ROUND(I98*H98,2)</f>
        <v>0</v>
      </c>
      <c r="K98" s="188" t="s">
        <v>188</v>
      </c>
      <c r="L98" s="39"/>
      <c r="M98" s="193" t="s">
        <v>28</v>
      </c>
      <c r="N98" s="194" t="s">
        <v>46</v>
      </c>
      <c r="O98" s="64"/>
      <c r="P98" s="195">
        <f>O98*H98</f>
        <v>0</v>
      </c>
      <c r="Q98" s="195">
        <v>0</v>
      </c>
      <c r="R98" s="195">
        <f>Q98*H98</f>
        <v>0</v>
      </c>
      <c r="S98" s="195">
        <v>0.44</v>
      </c>
      <c r="T98" s="196">
        <f>S98*H98</f>
        <v>1202.0052000000001</v>
      </c>
      <c r="AR98" s="197" t="s">
        <v>189</v>
      </c>
      <c r="AT98" s="197" t="s">
        <v>184</v>
      </c>
      <c r="AU98" s="197" t="s">
        <v>84</v>
      </c>
      <c r="AY98" s="18" t="s">
        <v>182</v>
      </c>
      <c r="BE98" s="198">
        <f>IF(N98="základní",J98,0)</f>
        <v>0</v>
      </c>
      <c r="BF98" s="198">
        <f>IF(N98="snížená",J98,0)</f>
        <v>0</v>
      </c>
      <c r="BG98" s="198">
        <f>IF(N98="zákl. přenesená",J98,0)</f>
        <v>0</v>
      </c>
      <c r="BH98" s="198">
        <f>IF(N98="sníž. přenesená",J98,0)</f>
        <v>0</v>
      </c>
      <c r="BI98" s="198">
        <f>IF(N98="nulová",J98,0)</f>
        <v>0</v>
      </c>
      <c r="BJ98" s="18" t="s">
        <v>82</v>
      </c>
      <c r="BK98" s="198">
        <f>ROUND(I98*H98,2)</f>
        <v>0</v>
      </c>
      <c r="BL98" s="18" t="s">
        <v>189</v>
      </c>
      <c r="BM98" s="197" t="s">
        <v>1111</v>
      </c>
    </row>
    <row r="99" spans="2:65" s="1" customFormat="1" ht="175.5">
      <c r="B99" s="35"/>
      <c r="C99" s="36"/>
      <c r="D99" s="199" t="s">
        <v>191</v>
      </c>
      <c r="E99" s="36"/>
      <c r="F99" s="200" t="s">
        <v>1112</v>
      </c>
      <c r="G99" s="36"/>
      <c r="H99" s="36"/>
      <c r="I99" s="115"/>
      <c r="J99" s="36"/>
      <c r="K99" s="36"/>
      <c r="L99" s="39"/>
      <c r="M99" s="201"/>
      <c r="N99" s="64"/>
      <c r="O99" s="64"/>
      <c r="P99" s="64"/>
      <c r="Q99" s="64"/>
      <c r="R99" s="64"/>
      <c r="S99" s="64"/>
      <c r="T99" s="65"/>
      <c r="AT99" s="18" t="s">
        <v>191</v>
      </c>
      <c r="AU99" s="18" t="s">
        <v>84</v>
      </c>
    </row>
    <row r="100" spans="2:65" s="12" customFormat="1">
      <c r="B100" s="202"/>
      <c r="C100" s="203"/>
      <c r="D100" s="199" t="s">
        <v>193</v>
      </c>
      <c r="E100" s="204" t="s">
        <v>28</v>
      </c>
      <c r="F100" s="205" t="s">
        <v>1113</v>
      </c>
      <c r="G100" s="203"/>
      <c r="H100" s="206">
        <v>459.83</v>
      </c>
      <c r="I100" s="207"/>
      <c r="J100" s="203"/>
      <c r="K100" s="203"/>
      <c r="L100" s="208"/>
      <c r="M100" s="209"/>
      <c r="N100" s="210"/>
      <c r="O100" s="210"/>
      <c r="P100" s="210"/>
      <c r="Q100" s="210"/>
      <c r="R100" s="210"/>
      <c r="S100" s="210"/>
      <c r="T100" s="211"/>
      <c r="AT100" s="212" t="s">
        <v>193</v>
      </c>
      <c r="AU100" s="212" t="s">
        <v>84</v>
      </c>
      <c r="AV100" s="12" t="s">
        <v>84</v>
      </c>
      <c r="AW100" s="12" t="s">
        <v>36</v>
      </c>
      <c r="AX100" s="12" t="s">
        <v>75</v>
      </c>
      <c r="AY100" s="212" t="s">
        <v>182</v>
      </c>
    </row>
    <row r="101" spans="2:65" s="12" customFormat="1">
      <c r="B101" s="202"/>
      <c r="C101" s="203"/>
      <c r="D101" s="199" t="s">
        <v>193</v>
      </c>
      <c r="E101" s="204" t="s">
        <v>28</v>
      </c>
      <c r="F101" s="205" t="s">
        <v>1114</v>
      </c>
      <c r="G101" s="203"/>
      <c r="H101" s="206">
        <v>730</v>
      </c>
      <c r="I101" s="207"/>
      <c r="J101" s="203"/>
      <c r="K101" s="203"/>
      <c r="L101" s="208"/>
      <c r="M101" s="209"/>
      <c r="N101" s="210"/>
      <c r="O101" s="210"/>
      <c r="P101" s="210"/>
      <c r="Q101" s="210"/>
      <c r="R101" s="210"/>
      <c r="S101" s="210"/>
      <c r="T101" s="211"/>
      <c r="AT101" s="212" t="s">
        <v>193</v>
      </c>
      <c r="AU101" s="212" t="s">
        <v>84</v>
      </c>
      <c r="AV101" s="12" t="s">
        <v>84</v>
      </c>
      <c r="AW101" s="12" t="s">
        <v>36</v>
      </c>
      <c r="AX101" s="12" t="s">
        <v>75</v>
      </c>
      <c r="AY101" s="212" t="s">
        <v>182</v>
      </c>
    </row>
    <row r="102" spans="2:65" s="12" customFormat="1">
      <c r="B102" s="202"/>
      <c r="C102" s="203"/>
      <c r="D102" s="199" t="s">
        <v>193</v>
      </c>
      <c r="E102" s="204" t="s">
        <v>28</v>
      </c>
      <c r="F102" s="205" t="s">
        <v>1115</v>
      </c>
      <c r="G102" s="203"/>
      <c r="H102" s="206">
        <v>1542</v>
      </c>
      <c r="I102" s="207"/>
      <c r="J102" s="203"/>
      <c r="K102" s="203"/>
      <c r="L102" s="208"/>
      <c r="M102" s="209"/>
      <c r="N102" s="210"/>
      <c r="O102" s="210"/>
      <c r="P102" s="210"/>
      <c r="Q102" s="210"/>
      <c r="R102" s="210"/>
      <c r="S102" s="210"/>
      <c r="T102" s="211"/>
      <c r="AT102" s="212" t="s">
        <v>193</v>
      </c>
      <c r="AU102" s="212" t="s">
        <v>84</v>
      </c>
      <c r="AV102" s="12" t="s">
        <v>84</v>
      </c>
      <c r="AW102" s="12" t="s">
        <v>36</v>
      </c>
      <c r="AX102" s="12" t="s">
        <v>75</v>
      </c>
      <c r="AY102" s="212" t="s">
        <v>182</v>
      </c>
    </row>
    <row r="103" spans="2:65" s="13" customFormat="1">
      <c r="B103" s="213"/>
      <c r="C103" s="214"/>
      <c r="D103" s="199" t="s">
        <v>193</v>
      </c>
      <c r="E103" s="215" t="s">
        <v>28</v>
      </c>
      <c r="F103" s="216" t="s">
        <v>196</v>
      </c>
      <c r="G103" s="214"/>
      <c r="H103" s="217">
        <v>2731.83</v>
      </c>
      <c r="I103" s="218"/>
      <c r="J103" s="214"/>
      <c r="K103" s="214"/>
      <c r="L103" s="219"/>
      <c r="M103" s="220"/>
      <c r="N103" s="221"/>
      <c r="O103" s="221"/>
      <c r="P103" s="221"/>
      <c r="Q103" s="221"/>
      <c r="R103" s="221"/>
      <c r="S103" s="221"/>
      <c r="T103" s="222"/>
      <c r="AT103" s="223" t="s">
        <v>193</v>
      </c>
      <c r="AU103" s="223" t="s">
        <v>84</v>
      </c>
      <c r="AV103" s="13" t="s">
        <v>189</v>
      </c>
      <c r="AW103" s="13" t="s">
        <v>36</v>
      </c>
      <c r="AX103" s="13" t="s">
        <v>82</v>
      </c>
      <c r="AY103" s="223" t="s">
        <v>182</v>
      </c>
    </row>
    <row r="104" spans="2:65" s="1" customFormat="1" ht="24" customHeight="1">
      <c r="B104" s="35"/>
      <c r="C104" s="186" t="s">
        <v>189</v>
      </c>
      <c r="D104" s="186" t="s">
        <v>184</v>
      </c>
      <c r="E104" s="187" t="s">
        <v>1116</v>
      </c>
      <c r="F104" s="188" t="s">
        <v>1117</v>
      </c>
      <c r="G104" s="189" t="s">
        <v>250</v>
      </c>
      <c r="H104" s="190">
        <v>436.4</v>
      </c>
      <c r="I104" s="191"/>
      <c r="J104" s="192">
        <f>ROUND(I104*H104,2)</f>
        <v>0</v>
      </c>
      <c r="K104" s="188" t="s">
        <v>188</v>
      </c>
      <c r="L104" s="39"/>
      <c r="M104" s="193" t="s">
        <v>28</v>
      </c>
      <c r="N104" s="194" t="s">
        <v>46</v>
      </c>
      <c r="O104" s="64"/>
      <c r="P104" s="195">
        <f>O104*H104</f>
        <v>0</v>
      </c>
      <c r="Q104" s="195">
        <v>0</v>
      </c>
      <c r="R104" s="195">
        <f>Q104*H104</f>
        <v>0</v>
      </c>
      <c r="S104" s="195">
        <v>0.57999999999999996</v>
      </c>
      <c r="T104" s="196">
        <f>S104*H104</f>
        <v>253.11199999999997</v>
      </c>
      <c r="AR104" s="197" t="s">
        <v>189</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189</v>
      </c>
      <c r="BM104" s="197" t="s">
        <v>1118</v>
      </c>
    </row>
    <row r="105" spans="2:65" s="1" customFormat="1" ht="175.5">
      <c r="B105" s="35"/>
      <c r="C105" s="36"/>
      <c r="D105" s="199" t="s">
        <v>191</v>
      </c>
      <c r="E105" s="36"/>
      <c r="F105" s="200" t="s">
        <v>1112</v>
      </c>
      <c r="G105" s="36"/>
      <c r="H105" s="36"/>
      <c r="I105" s="115"/>
      <c r="J105" s="36"/>
      <c r="K105" s="36"/>
      <c r="L105" s="39"/>
      <c r="M105" s="201"/>
      <c r="N105" s="64"/>
      <c r="O105" s="64"/>
      <c r="P105" s="64"/>
      <c r="Q105" s="64"/>
      <c r="R105" s="64"/>
      <c r="S105" s="64"/>
      <c r="T105" s="65"/>
      <c r="AT105" s="18" t="s">
        <v>191</v>
      </c>
      <c r="AU105" s="18" t="s">
        <v>84</v>
      </c>
    </row>
    <row r="106" spans="2:65" s="12" customFormat="1">
      <c r="B106" s="202"/>
      <c r="C106" s="203"/>
      <c r="D106" s="199" t="s">
        <v>193</v>
      </c>
      <c r="E106" s="204" t="s">
        <v>28</v>
      </c>
      <c r="F106" s="205" t="s">
        <v>1119</v>
      </c>
      <c r="G106" s="203"/>
      <c r="H106" s="206">
        <v>436.4</v>
      </c>
      <c r="I106" s="207"/>
      <c r="J106" s="203"/>
      <c r="K106" s="203"/>
      <c r="L106" s="208"/>
      <c r="M106" s="209"/>
      <c r="N106" s="210"/>
      <c r="O106" s="210"/>
      <c r="P106" s="210"/>
      <c r="Q106" s="210"/>
      <c r="R106" s="210"/>
      <c r="S106" s="210"/>
      <c r="T106" s="211"/>
      <c r="AT106" s="212" t="s">
        <v>193</v>
      </c>
      <c r="AU106" s="212" t="s">
        <v>84</v>
      </c>
      <c r="AV106" s="12" t="s">
        <v>84</v>
      </c>
      <c r="AW106" s="12" t="s">
        <v>36</v>
      </c>
      <c r="AX106" s="12" t="s">
        <v>82</v>
      </c>
      <c r="AY106" s="212" t="s">
        <v>182</v>
      </c>
    </row>
    <row r="107" spans="2:65" s="1" customFormat="1" ht="24" customHeight="1">
      <c r="B107" s="35"/>
      <c r="C107" s="186" t="s">
        <v>214</v>
      </c>
      <c r="D107" s="186" t="s">
        <v>184</v>
      </c>
      <c r="E107" s="187" t="s">
        <v>1120</v>
      </c>
      <c r="F107" s="188" t="s">
        <v>1121</v>
      </c>
      <c r="G107" s="189" t="s">
        <v>250</v>
      </c>
      <c r="H107" s="190">
        <v>730</v>
      </c>
      <c r="I107" s="191"/>
      <c r="J107" s="192">
        <f>ROUND(I107*H107,2)</f>
        <v>0</v>
      </c>
      <c r="K107" s="188" t="s">
        <v>188</v>
      </c>
      <c r="L107" s="39"/>
      <c r="M107" s="193" t="s">
        <v>28</v>
      </c>
      <c r="N107" s="194" t="s">
        <v>46</v>
      </c>
      <c r="O107" s="64"/>
      <c r="P107" s="195">
        <f>O107*H107</f>
        <v>0</v>
      </c>
      <c r="Q107" s="195">
        <v>0</v>
      </c>
      <c r="R107" s="195">
        <f>Q107*H107</f>
        <v>0</v>
      </c>
      <c r="S107" s="195">
        <v>0.22</v>
      </c>
      <c r="T107" s="196">
        <f>S107*H107</f>
        <v>160.6</v>
      </c>
      <c r="AR107" s="197" t="s">
        <v>189</v>
      </c>
      <c r="AT107" s="197" t="s">
        <v>184</v>
      </c>
      <c r="AU107" s="197" t="s">
        <v>84</v>
      </c>
      <c r="AY107" s="18" t="s">
        <v>182</v>
      </c>
      <c r="BE107" s="198">
        <f>IF(N107="základní",J107,0)</f>
        <v>0</v>
      </c>
      <c r="BF107" s="198">
        <f>IF(N107="snížená",J107,0)</f>
        <v>0</v>
      </c>
      <c r="BG107" s="198">
        <f>IF(N107="zákl. přenesená",J107,0)</f>
        <v>0</v>
      </c>
      <c r="BH107" s="198">
        <f>IF(N107="sníž. přenesená",J107,0)</f>
        <v>0</v>
      </c>
      <c r="BI107" s="198">
        <f>IF(N107="nulová",J107,0)</f>
        <v>0</v>
      </c>
      <c r="BJ107" s="18" t="s">
        <v>82</v>
      </c>
      <c r="BK107" s="198">
        <f>ROUND(I107*H107,2)</f>
        <v>0</v>
      </c>
      <c r="BL107" s="18" t="s">
        <v>189</v>
      </c>
      <c r="BM107" s="197" t="s">
        <v>1122</v>
      </c>
    </row>
    <row r="108" spans="2:65" s="1" customFormat="1" ht="175.5">
      <c r="B108" s="35"/>
      <c r="C108" s="36"/>
      <c r="D108" s="199" t="s">
        <v>191</v>
      </c>
      <c r="E108" s="36"/>
      <c r="F108" s="200" t="s">
        <v>1112</v>
      </c>
      <c r="G108" s="36"/>
      <c r="H108" s="36"/>
      <c r="I108" s="115"/>
      <c r="J108" s="36"/>
      <c r="K108" s="36"/>
      <c r="L108" s="39"/>
      <c r="M108" s="201"/>
      <c r="N108" s="64"/>
      <c r="O108" s="64"/>
      <c r="P108" s="64"/>
      <c r="Q108" s="64"/>
      <c r="R108" s="64"/>
      <c r="S108" s="64"/>
      <c r="T108" s="65"/>
      <c r="AT108" s="18" t="s">
        <v>191</v>
      </c>
      <c r="AU108" s="18" t="s">
        <v>84</v>
      </c>
    </row>
    <row r="109" spans="2:65" s="1" customFormat="1" ht="24" customHeight="1">
      <c r="B109" s="35"/>
      <c r="C109" s="186" t="s">
        <v>220</v>
      </c>
      <c r="D109" s="186" t="s">
        <v>184</v>
      </c>
      <c r="E109" s="187" t="s">
        <v>197</v>
      </c>
      <c r="F109" s="188" t="s">
        <v>198</v>
      </c>
      <c r="G109" s="189" t="s">
        <v>187</v>
      </c>
      <c r="H109" s="190">
        <v>125</v>
      </c>
      <c r="I109" s="191"/>
      <c r="J109" s="192">
        <f>ROUND(I109*H109,2)</f>
        <v>0</v>
      </c>
      <c r="K109" s="188" t="s">
        <v>188</v>
      </c>
      <c r="L109" s="39"/>
      <c r="M109" s="193" t="s">
        <v>28</v>
      </c>
      <c r="N109" s="194" t="s">
        <v>46</v>
      </c>
      <c r="O109" s="64"/>
      <c r="P109" s="195">
        <f>O109*H109</f>
        <v>0</v>
      </c>
      <c r="Q109" s="195">
        <v>0</v>
      </c>
      <c r="R109" s="195">
        <f>Q109*H109</f>
        <v>0</v>
      </c>
      <c r="S109" s="195">
        <v>0</v>
      </c>
      <c r="T109" s="196">
        <f>S109*H109</f>
        <v>0</v>
      </c>
      <c r="AR109" s="197" t="s">
        <v>189</v>
      </c>
      <c r="AT109" s="197" t="s">
        <v>184</v>
      </c>
      <c r="AU109" s="197" t="s">
        <v>84</v>
      </c>
      <c r="AY109" s="18" t="s">
        <v>182</v>
      </c>
      <c r="BE109" s="198">
        <f>IF(N109="základní",J109,0)</f>
        <v>0</v>
      </c>
      <c r="BF109" s="198">
        <f>IF(N109="snížená",J109,0)</f>
        <v>0</v>
      </c>
      <c r="BG109" s="198">
        <f>IF(N109="zákl. přenesená",J109,0)</f>
        <v>0</v>
      </c>
      <c r="BH109" s="198">
        <f>IF(N109="sníž. přenesená",J109,0)</f>
        <v>0</v>
      </c>
      <c r="BI109" s="198">
        <f>IF(N109="nulová",J109,0)</f>
        <v>0</v>
      </c>
      <c r="BJ109" s="18" t="s">
        <v>82</v>
      </c>
      <c r="BK109" s="198">
        <f>ROUND(I109*H109,2)</f>
        <v>0</v>
      </c>
      <c r="BL109" s="18" t="s">
        <v>189</v>
      </c>
      <c r="BM109" s="197" t="s">
        <v>1123</v>
      </c>
    </row>
    <row r="110" spans="2:65" s="1" customFormat="1" ht="78">
      <c r="B110" s="35"/>
      <c r="C110" s="36"/>
      <c r="D110" s="199" t="s">
        <v>191</v>
      </c>
      <c r="E110" s="36"/>
      <c r="F110" s="200" t="s">
        <v>200</v>
      </c>
      <c r="G110" s="36"/>
      <c r="H110" s="36"/>
      <c r="I110" s="115"/>
      <c r="J110" s="36"/>
      <c r="K110" s="36"/>
      <c r="L110" s="39"/>
      <c r="M110" s="201"/>
      <c r="N110" s="64"/>
      <c r="O110" s="64"/>
      <c r="P110" s="64"/>
      <c r="Q110" s="64"/>
      <c r="R110" s="64"/>
      <c r="S110" s="64"/>
      <c r="T110" s="65"/>
      <c r="AT110" s="18" t="s">
        <v>191</v>
      </c>
      <c r="AU110" s="18" t="s">
        <v>84</v>
      </c>
    </row>
    <row r="111" spans="2:65" s="12" customFormat="1">
      <c r="B111" s="202"/>
      <c r="C111" s="203"/>
      <c r="D111" s="199" t="s">
        <v>193</v>
      </c>
      <c r="E111" s="204" t="s">
        <v>28</v>
      </c>
      <c r="F111" s="205" t="s">
        <v>1124</v>
      </c>
      <c r="G111" s="203"/>
      <c r="H111" s="206">
        <v>125</v>
      </c>
      <c r="I111" s="207"/>
      <c r="J111" s="203"/>
      <c r="K111" s="203"/>
      <c r="L111" s="208"/>
      <c r="M111" s="209"/>
      <c r="N111" s="210"/>
      <c r="O111" s="210"/>
      <c r="P111" s="210"/>
      <c r="Q111" s="210"/>
      <c r="R111" s="210"/>
      <c r="S111" s="210"/>
      <c r="T111" s="211"/>
      <c r="AT111" s="212" t="s">
        <v>193</v>
      </c>
      <c r="AU111" s="212" t="s">
        <v>84</v>
      </c>
      <c r="AV111" s="12" t="s">
        <v>84</v>
      </c>
      <c r="AW111" s="12" t="s">
        <v>36</v>
      </c>
      <c r="AX111" s="12" t="s">
        <v>82</v>
      </c>
      <c r="AY111" s="212" t="s">
        <v>182</v>
      </c>
    </row>
    <row r="112" spans="2:65" s="1" customFormat="1" ht="24" customHeight="1">
      <c r="B112" s="35"/>
      <c r="C112" s="186" t="s">
        <v>225</v>
      </c>
      <c r="D112" s="186" t="s">
        <v>184</v>
      </c>
      <c r="E112" s="187" t="s">
        <v>1125</v>
      </c>
      <c r="F112" s="188" t="s">
        <v>1126</v>
      </c>
      <c r="G112" s="189" t="s">
        <v>187</v>
      </c>
      <c r="H112" s="190">
        <v>125</v>
      </c>
      <c r="I112" s="191"/>
      <c r="J112" s="192">
        <f>ROUND(I112*H112,2)</f>
        <v>0</v>
      </c>
      <c r="K112" s="188" t="s">
        <v>188</v>
      </c>
      <c r="L112" s="39"/>
      <c r="M112" s="193" t="s">
        <v>28</v>
      </c>
      <c r="N112" s="194" t="s">
        <v>46</v>
      </c>
      <c r="O112" s="64"/>
      <c r="P112" s="195">
        <f>O112*H112</f>
        <v>0</v>
      </c>
      <c r="Q112" s="195">
        <v>0</v>
      </c>
      <c r="R112" s="195">
        <f>Q112*H112</f>
        <v>0</v>
      </c>
      <c r="S112" s="195">
        <v>0</v>
      </c>
      <c r="T112" s="196">
        <f>S112*H112</f>
        <v>0</v>
      </c>
      <c r="AR112" s="197" t="s">
        <v>189</v>
      </c>
      <c r="AT112" s="197" t="s">
        <v>184</v>
      </c>
      <c r="AU112" s="197" t="s">
        <v>84</v>
      </c>
      <c r="AY112" s="18" t="s">
        <v>182</v>
      </c>
      <c r="BE112" s="198">
        <f>IF(N112="základní",J112,0)</f>
        <v>0</v>
      </c>
      <c r="BF112" s="198">
        <f>IF(N112="snížená",J112,0)</f>
        <v>0</v>
      </c>
      <c r="BG112" s="198">
        <f>IF(N112="zákl. přenesená",J112,0)</f>
        <v>0</v>
      </c>
      <c r="BH112" s="198">
        <f>IF(N112="sníž. přenesená",J112,0)</f>
        <v>0</v>
      </c>
      <c r="BI112" s="198">
        <f>IF(N112="nulová",J112,0)</f>
        <v>0</v>
      </c>
      <c r="BJ112" s="18" t="s">
        <v>82</v>
      </c>
      <c r="BK112" s="198">
        <f>ROUND(I112*H112,2)</f>
        <v>0</v>
      </c>
      <c r="BL112" s="18" t="s">
        <v>189</v>
      </c>
      <c r="BM112" s="197" t="s">
        <v>1127</v>
      </c>
    </row>
    <row r="113" spans="2:65" s="1" customFormat="1" ht="78">
      <c r="B113" s="35"/>
      <c r="C113" s="36"/>
      <c r="D113" s="199" t="s">
        <v>191</v>
      </c>
      <c r="E113" s="36"/>
      <c r="F113" s="200" t="s">
        <v>200</v>
      </c>
      <c r="G113" s="36"/>
      <c r="H113" s="36"/>
      <c r="I113" s="115"/>
      <c r="J113" s="36"/>
      <c r="K113" s="36"/>
      <c r="L113" s="39"/>
      <c r="M113" s="201"/>
      <c r="N113" s="64"/>
      <c r="O113" s="64"/>
      <c r="P113" s="64"/>
      <c r="Q113" s="64"/>
      <c r="R113" s="64"/>
      <c r="S113" s="64"/>
      <c r="T113" s="65"/>
      <c r="AT113" s="18" t="s">
        <v>191</v>
      </c>
      <c r="AU113" s="18" t="s">
        <v>84</v>
      </c>
    </row>
    <row r="114" spans="2:65" s="1" customFormat="1" ht="24" customHeight="1">
      <c r="B114" s="35"/>
      <c r="C114" s="186" t="s">
        <v>230</v>
      </c>
      <c r="D114" s="186" t="s">
        <v>184</v>
      </c>
      <c r="E114" s="187" t="s">
        <v>215</v>
      </c>
      <c r="F114" s="188" t="s">
        <v>216</v>
      </c>
      <c r="G114" s="189" t="s">
        <v>187</v>
      </c>
      <c r="H114" s="190">
        <v>371</v>
      </c>
      <c r="I114" s="191"/>
      <c r="J114" s="192">
        <f>ROUND(I114*H114,2)</f>
        <v>0</v>
      </c>
      <c r="K114" s="188" t="s">
        <v>188</v>
      </c>
      <c r="L114" s="39"/>
      <c r="M114" s="193" t="s">
        <v>28</v>
      </c>
      <c r="N114" s="194" t="s">
        <v>46</v>
      </c>
      <c r="O114" s="64"/>
      <c r="P114" s="195">
        <f>O114*H114</f>
        <v>0</v>
      </c>
      <c r="Q114" s="195">
        <v>0</v>
      </c>
      <c r="R114" s="195">
        <f>Q114*H114</f>
        <v>0</v>
      </c>
      <c r="S114" s="195">
        <v>0</v>
      </c>
      <c r="T114" s="196">
        <f>S114*H114</f>
        <v>0</v>
      </c>
      <c r="AR114" s="197" t="s">
        <v>189</v>
      </c>
      <c r="AT114" s="197" t="s">
        <v>184</v>
      </c>
      <c r="AU114" s="197" t="s">
        <v>84</v>
      </c>
      <c r="AY114" s="18" t="s">
        <v>182</v>
      </c>
      <c r="BE114" s="198">
        <f>IF(N114="základní",J114,0)</f>
        <v>0</v>
      </c>
      <c r="BF114" s="198">
        <f>IF(N114="snížená",J114,0)</f>
        <v>0</v>
      </c>
      <c r="BG114" s="198">
        <f>IF(N114="zákl. přenesená",J114,0)</f>
        <v>0</v>
      </c>
      <c r="BH114" s="198">
        <f>IF(N114="sníž. přenesená",J114,0)</f>
        <v>0</v>
      </c>
      <c r="BI114" s="198">
        <f>IF(N114="nulová",J114,0)</f>
        <v>0</v>
      </c>
      <c r="BJ114" s="18" t="s">
        <v>82</v>
      </c>
      <c r="BK114" s="198">
        <f>ROUND(I114*H114,2)</f>
        <v>0</v>
      </c>
      <c r="BL114" s="18" t="s">
        <v>189</v>
      </c>
      <c r="BM114" s="197" t="s">
        <v>1128</v>
      </c>
    </row>
    <row r="115" spans="2:65" s="1" customFormat="1" ht="136.5">
      <c r="B115" s="35"/>
      <c r="C115" s="36"/>
      <c r="D115" s="199" t="s">
        <v>191</v>
      </c>
      <c r="E115" s="36"/>
      <c r="F115" s="200" t="s">
        <v>218</v>
      </c>
      <c r="G115" s="36"/>
      <c r="H115" s="36"/>
      <c r="I115" s="115"/>
      <c r="J115" s="36"/>
      <c r="K115" s="36"/>
      <c r="L115" s="39"/>
      <c r="M115" s="201"/>
      <c r="N115" s="64"/>
      <c r="O115" s="64"/>
      <c r="P115" s="64"/>
      <c r="Q115" s="64"/>
      <c r="R115" s="64"/>
      <c r="S115" s="64"/>
      <c r="T115" s="65"/>
      <c r="AT115" s="18" t="s">
        <v>191</v>
      </c>
      <c r="AU115" s="18" t="s">
        <v>84</v>
      </c>
    </row>
    <row r="116" spans="2:65" s="12" customFormat="1">
      <c r="B116" s="202"/>
      <c r="C116" s="203"/>
      <c r="D116" s="199" t="s">
        <v>193</v>
      </c>
      <c r="E116" s="204" t="s">
        <v>28</v>
      </c>
      <c r="F116" s="205" t="s">
        <v>1129</v>
      </c>
      <c r="G116" s="203"/>
      <c r="H116" s="206">
        <v>246</v>
      </c>
      <c r="I116" s="207"/>
      <c r="J116" s="203"/>
      <c r="K116" s="203"/>
      <c r="L116" s="208"/>
      <c r="M116" s="209"/>
      <c r="N116" s="210"/>
      <c r="O116" s="210"/>
      <c r="P116" s="210"/>
      <c r="Q116" s="210"/>
      <c r="R116" s="210"/>
      <c r="S116" s="210"/>
      <c r="T116" s="211"/>
      <c r="AT116" s="212" t="s">
        <v>193</v>
      </c>
      <c r="AU116" s="212" t="s">
        <v>84</v>
      </c>
      <c r="AV116" s="12" t="s">
        <v>84</v>
      </c>
      <c r="AW116" s="12" t="s">
        <v>36</v>
      </c>
      <c r="AX116" s="12" t="s">
        <v>75</v>
      </c>
      <c r="AY116" s="212" t="s">
        <v>182</v>
      </c>
    </row>
    <row r="117" spans="2:65" s="12" customFormat="1">
      <c r="B117" s="202"/>
      <c r="C117" s="203"/>
      <c r="D117" s="199" t="s">
        <v>193</v>
      </c>
      <c r="E117" s="204" t="s">
        <v>28</v>
      </c>
      <c r="F117" s="205" t="s">
        <v>1130</v>
      </c>
      <c r="G117" s="203"/>
      <c r="H117" s="206">
        <v>125</v>
      </c>
      <c r="I117" s="207"/>
      <c r="J117" s="203"/>
      <c r="K117" s="203"/>
      <c r="L117" s="208"/>
      <c r="M117" s="209"/>
      <c r="N117" s="210"/>
      <c r="O117" s="210"/>
      <c r="P117" s="210"/>
      <c r="Q117" s="210"/>
      <c r="R117" s="210"/>
      <c r="S117" s="210"/>
      <c r="T117" s="211"/>
      <c r="AT117" s="212" t="s">
        <v>193</v>
      </c>
      <c r="AU117" s="212" t="s">
        <v>84</v>
      </c>
      <c r="AV117" s="12" t="s">
        <v>84</v>
      </c>
      <c r="AW117" s="12" t="s">
        <v>36</v>
      </c>
      <c r="AX117" s="12" t="s">
        <v>75</v>
      </c>
      <c r="AY117" s="212" t="s">
        <v>182</v>
      </c>
    </row>
    <row r="118" spans="2:65" s="13" customFormat="1">
      <c r="B118" s="213"/>
      <c r="C118" s="214"/>
      <c r="D118" s="199" t="s">
        <v>193</v>
      </c>
      <c r="E118" s="215" t="s">
        <v>28</v>
      </c>
      <c r="F118" s="216" t="s">
        <v>196</v>
      </c>
      <c r="G118" s="214"/>
      <c r="H118" s="217">
        <v>371</v>
      </c>
      <c r="I118" s="218"/>
      <c r="J118" s="214"/>
      <c r="K118" s="214"/>
      <c r="L118" s="219"/>
      <c r="M118" s="220"/>
      <c r="N118" s="221"/>
      <c r="O118" s="221"/>
      <c r="P118" s="221"/>
      <c r="Q118" s="221"/>
      <c r="R118" s="221"/>
      <c r="S118" s="221"/>
      <c r="T118" s="222"/>
      <c r="AT118" s="223" t="s">
        <v>193</v>
      </c>
      <c r="AU118" s="223" t="s">
        <v>84</v>
      </c>
      <c r="AV118" s="13" t="s">
        <v>189</v>
      </c>
      <c r="AW118" s="13" t="s">
        <v>36</v>
      </c>
      <c r="AX118" s="13" t="s">
        <v>82</v>
      </c>
      <c r="AY118" s="223" t="s">
        <v>182</v>
      </c>
    </row>
    <row r="119" spans="2:65" s="1" customFormat="1" ht="24" customHeight="1">
      <c r="B119" s="35"/>
      <c r="C119" s="186" t="s">
        <v>235</v>
      </c>
      <c r="D119" s="186" t="s">
        <v>184</v>
      </c>
      <c r="E119" s="187" t="s">
        <v>221</v>
      </c>
      <c r="F119" s="188" t="s">
        <v>222</v>
      </c>
      <c r="G119" s="189" t="s">
        <v>187</v>
      </c>
      <c r="H119" s="190">
        <v>125</v>
      </c>
      <c r="I119" s="191"/>
      <c r="J119" s="192">
        <f>ROUND(I119*H119,2)</f>
        <v>0</v>
      </c>
      <c r="K119" s="188" t="s">
        <v>188</v>
      </c>
      <c r="L119" s="39"/>
      <c r="M119" s="193" t="s">
        <v>28</v>
      </c>
      <c r="N119" s="194" t="s">
        <v>46</v>
      </c>
      <c r="O119" s="64"/>
      <c r="P119" s="195">
        <f>O119*H119</f>
        <v>0</v>
      </c>
      <c r="Q119" s="195">
        <v>0</v>
      </c>
      <c r="R119" s="195">
        <f>Q119*H119</f>
        <v>0</v>
      </c>
      <c r="S119" s="195">
        <v>0</v>
      </c>
      <c r="T119" s="196">
        <f>S119*H119</f>
        <v>0</v>
      </c>
      <c r="AR119" s="197" t="s">
        <v>189</v>
      </c>
      <c r="AT119" s="197" t="s">
        <v>184</v>
      </c>
      <c r="AU119" s="197" t="s">
        <v>84</v>
      </c>
      <c r="AY119" s="18" t="s">
        <v>182</v>
      </c>
      <c r="BE119" s="198">
        <f>IF(N119="základní",J119,0)</f>
        <v>0</v>
      </c>
      <c r="BF119" s="198">
        <f>IF(N119="snížená",J119,0)</f>
        <v>0</v>
      </c>
      <c r="BG119" s="198">
        <f>IF(N119="zákl. přenesená",J119,0)</f>
        <v>0</v>
      </c>
      <c r="BH119" s="198">
        <f>IF(N119="sníž. přenesená",J119,0)</f>
        <v>0</v>
      </c>
      <c r="BI119" s="198">
        <f>IF(N119="nulová",J119,0)</f>
        <v>0</v>
      </c>
      <c r="BJ119" s="18" t="s">
        <v>82</v>
      </c>
      <c r="BK119" s="198">
        <f>ROUND(I119*H119,2)</f>
        <v>0</v>
      </c>
      <c r="BL119" s="18" t="s">
        <v>189</v>
      </c>
      <c r="BM119" s="197" t="s">
        <v>1131</v>
      </c>
    </row>
    <row r="120" spans="2:65" s="1" customFormat="1" ht="136.5">
      <c r="B120" s="35"/>
      <c r="C120" s="36"/>
      <c r="D120" s="199" t="s">
        <v>191</v>
      </c>
      <c r="E120" s="36"/>
      <c r="F120" s="200" t="s">
        <v>218</v>
      </c>
      <c r="G120" s="36"/>
      <c r="H120" s="36"/>
      <c r="I120" s="115"/>
      <c r="J120" s="36"/>
      <c r="K120" s="36"/>
      <c r="L120" s="39"/>
      <c r="M120" s="201"/>
      <c r="N120" s="64"/>
      <c r="O120" s="64"/>
      <c r="P120" s="64"/>
      <c r="Q120" s="64"/>
      <c r="R120" s="64"/>
      <c r="S120" s="64"/>
      <c r="T120" s="65"/>
      <c r="AT120" s="18" t="s">
        <v>191</v>
      </c>
      <c r="AU120" s="18" t="s">
        <v>84</v>
      </c>
    </row>
    <row r="121" spans="2:65" s="1" customFormat="1" ht="36" customHeight="1">
      <c r="B121" s="35"/>
      <c r="C121" s="186" t="s">
        <v>240</v>
      </c>
      <c r="D121" s="186" t="s">
        <v>184</v>
      </c>
      <c r="E121" s="187" t="s">
        <v>226</v>
      </c>
      <c r="F121" s="188" t="s">
        <v>227</v>
      </c>
      <c r="G121" s="189" t="s">
        <v>187</v>
      </c>
      <c r="H121" s="190">
        <v>5000</v>
      </c>
      <c r="I121" s="191"/>
      <c r="J121" s="192">
        <f>ROUND(I121*H121,2)</f>
        <v>0</v>
      </c>
      <c r="K121" s="188" t="s">
        <v>188</v>
      </c>
      <c r="L121" s="39"/>
      <c r="M121" s="193" t="s">
        <v>28</v>
      </c>
      <c r="N121" s="194" t="s">
        <v>46</v>
      </c>
      <c r="O121" s="64"/>
      <c r="P121" s="195">
        <f>O121*H121</f>
        <v>0</v>
      </c>
      <c r="Q121" s="195">
        <v>0</v>
      </c>
      <c r="R121" s="195">
        <f>Q121*H121</f>
        <v>0</v>
      </c>
      <c r="S121" s="195">
        <v>0</v>
      </c>
      <c r="T121" s="196">
        <f>S121*H121</f>
        <v>0</v>
      </c>
      <c r="AR121" s="197" t="s">
        <v>189</v>
      </c>
      <c r="AT121" s="197" t="s">
        <v>184</v>
      </c>
      <c r="AU121" s="197" t="s">
        <v>84</v>
      </c>
      <c r="AY121" s="18" t="s">
        <v>182</v>
      </c>
      <c r="BE121" s="198">
        <f>IF(N121="základní",J121,0)</f>
        <v>0</v>
      </c>
      <c r="BF121" s="198">
        <f>IF(N121="snížená",J121,0)</f>
        <v>0</v>
      </c>
      <c r="BG121" s="198">
        <f>IF(N121="zákl. přenesená",J121,0)</f>
        <v>0</v>
      </c>
      <c r="BH121" s="198">
        <f>IF(N121="sníž. přenesená",J121,0)</f>
        <v>0</v>
      </c>
      <c r="BI121" s="198">
        <f>IF(N121="nulová",J121,0)</f>
        <v>0</v>
      </c>
      <c r="BJ121" s="18" t="s">
        <v>82</v>
      </c>
      <c r="BK121" s="198">
        <f>ROUND(I121*H121,2)</f>
        <v>0</v>
      </c>
      <c r="BL121" s="18" t="s">
        <v>189</v>
      </c>
      <c r="BM121" s="197" t="s">
        <v>1132</v>
      </c>
    </row>
    <row r="122" spans="2:65" s="1" customFormat="1" ht="136.5">
      <c r="B122" s="35"/>
      <c r="C122" s="36"/>
      <c r="D122" s="199" t="s">
        <v>191</v>
      </c>
      <c r="E122" s="36"/>
      <c r="F122" s="200" t="s">
        <v>218</v>
      </c>
      <c r="G122" s="36"/>
      <c r="H122" s="36"/>
      <c r="I122" s="115"/>
      <c r="J122" s="36"/>
      <c r="K122" s="36"/>
      <c r="L122" s="39"/>
      <c r="M122" s="201"/>
      <c r="N122" s="64"/>
      <c r="O122" s="64"/>
      <c r="P122" s="64"/>
      <c r="Q122" s="64"/>
      <c r="R122" s="64"/>
      <c r="S122" s="64"/>
      <c r="T122" s="65"/>
      <c r="AT122" s="18" t="s">
        <v>191</v>
      </c>
      <c r="AU122" s="18" t="s">
        <v>84</v>
      </c>
    </row>
    <row r="123" spans="2:65" s="12" customFormat="1">
      <c r="B123" s="202"/>
      <c r="C123" s="203"/>
      <c r="D123" s="199" t="s">
        <v>193</v>
      </c>
      <c r="E123" s="204" t="s">
        <v>28</v>
      </c>
      <c r="F123" s="205" t="s">
        <v>1133</v>
      </c>
      <c r="G123" s="203"/>
      <c r="H123" s="206">
        <v>5000</v>
      </c>
      <c r="I123" s="207"/>
      <c r="J123" s="203"/>
      <c r="K123" s="203"/>
      <c r="L123" s="208"/>
      <c r="M123" s="209"/>
      <c r="N123" s="210"/>
      <c r="O123" s="210"/>
      <c r="P123" s="210"/>
      <c r="Q123" s="210"/>
      <c r="R123" s="210"/>
      <c r="S123" s="210"/>
      <c r="T123" s="211"/>
      <c r="AT123" s="212" t="s">
        <v>193</v>
      </c>
      <c r="AU123" s="212" t="s">
        <v>84</v>
      </c>
      <c r="AV123" s="12" t="s">
        <v>84</v>
      </c>
      <c r="AW123" s="12" t="s">
        <v>36</v>
      </c>
      <c r="AX123" s="12" t="s">
        <v>82</v>
      </c>
      <c r="AY123" s="212" t="s">
        <v>182</v>
      </c>
    </row>
    <row r="124" spans="2:65" s="1" customFormat="1" ht="24" customHeight="1">
      <c r="B124" s="35"/>
      <c r="C124" s="186" t="s">
        <v>247</v>
      </c>
      <c r="D124" s="186" t="s">
        <v>184</v>
      </c>
      <c r="E124" s="187" t="s">
        <v>1134</v>
      </c>
      <c r="F124" s="188" t="s">
        <v>1135</v>
      </c>
      <c r="G124" s="189" t="s">
        <v>187</v>
      </c>
      <c r="H124" s="190">
        <v>371</v>
      </c>
      <c r="I124" s="191"/>
      <c r="J124" s="192">
        <f>ROUND(I124*H124,2)</f>
        <v>0</v>
      </c>
      <c r="K124" s="188" t="s">
        <v>188</v>
      </c>
      <c r="L124" s="39"/>
      <c r="M124" s="193" t="s">
        <v>28</v>
      </c>
      <c r="N124" s="194" t="s">
        <v>46</v>
      </c>
      <c r="O124" s="64"/>
      <c r="P124" s="195">
        <f>O124*H124</f>
        <v>0</v>
      </c>
      <c r="Q124" s="195">
        <v>0</v>
      </c>
      <c r="R124" s="195">
        <f>Q124*H124</f>
        <v>0</v>
      </c>
      <c r="S124" s="195">
        <v>0</v>
      </c>
      <c r="T124" s="196">
        <f>S124*H124</f>
        <v>0</v>
      </c>
      <c r="AR124" s="197" t="s">
        <v>189</v>
      </c>
      <c r="AT124" s="197" t="s">
        <v>184</v>
      </c>
      <c r="AU124" s="197" t="s">
        <v>84</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189</v>
      </c>
      <c r="BM124" s="197" t="s">
        <v>1136</v>
      </c>
    </row>
    <row r="125" spans="2:65" s="1" customFormat="1" ht="107.25">
      <c r="B125" s="35"/>
      <c r="C125" s="36"/>
      <c r="D125" s="199" t="s">
        <v>191</v>
      </c>
      <c r="E125" s="36"/>
      <c r="F125" s="200" t="s">
        <v>234</v>
      </c>
      <c r="G125" s="36"/>
      <c r="H125" s="36"/>
      <c r="I125" s="115"/>
      <c r="J125" s="36"/>
      <c r="K125" s="36"/>
      <c r="L125" s="39"/>
      <c r="M125" s="201"/>
      <c r="N125" s="64"/>
      <c r="O125" s="64"/>
      <c r="P125" s="64"/>
      <c r="Q125" s="64"/>
      <c r="R125" s="64"/>
      <c r="S125" s="64"/>
      <c r="T125" s="65"/>
      <c r="AT125" s="18" t="s">
        <v>191</v>
      </c>
      <c r="AU125" s="18" t="s">
        <v>84</v>
      </c>
    </row>
    <row r="126" spans="2:65" s="12" customFormat="1">
      <c r="B126" s="202"/>
      <c r="C126" s="203"/>
      <c r="D126" s="199" t="s">
        <v>193</v>
      </c>
      <c r="E126" s="204" t="s">
        <v>28</v>
      </c>
      <c r="F126" s="205" t="s">
        <v>1137</v>
      </c>
      <c r="G126" s="203"/>
      <c r="H126" s="206">
        <v>246</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1138</v>
      </c>
      <c r="G127" s="203"/>
      <c r="H127" s="206">
        <v>125</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3" customFormat="1">
      <c r="B128" s="213"/>
      <c r="C128" s="214"/>
      <c r="D128" s="199" t="s">
        <v>193</v>
      </c>
      <c r="E128" s="215" t="s">
        <v>28</v>
      </c>
      <c r="F128" s="216" t="s">
        <v>196</v>
      </c>
      <c r="G128" s="214"/>
      <c r="H128" s="217">
        <v>371</v>
      </c>
      <c r="I128" s="218"/>
      <c r="J128" s="214"/>
      <c r="K128" s="214"/>
      <c r="L128" s="219"/>
      <c r="M128" s="220"/>
      <c r="N128" s="221"/>
      <c r="O128" s="221"/>
      <c r="P128" s="221"/>
      <c r="Q128" s="221"/>
      <c r="R128" s="221"/>
      <c r="S128" s="221"/>
      <c r="T128" s="222"/>
      <c r="AT128" s="223" t="s">
        <v>193</v>
      </c>
      <c r="AU128" s="223" t="s">
        <v>84</v>
      </c>
      <c r="AV128" s="13" t="s">
        <v>189</v>
      </c>
      <c r="AW128" s="13" t="s">
        <v>36</v>
      </c>
      <c r="AX128" s="13" t="s">
        <v>82</v>
      </c>
      <c r="AY128" s="223" t="s">
        <v>182</v>
      </c>
    </row>
    <row r="129" spans="2:65" s="1" customFormat="1" ht="24" customHeight="1">
      <c r="B129" s="35"/>
      <c r="C129" s="186" t="s">
        <v>254</v>
      </c>
      <c r="D129" s="186" t="s">
        <v>184</v>
      </c>
      <c r="E129" s="187" t="s">
        <v>401</v>
      </c>
      <c r="F129" s="188" t="s">
        <v>402</v>
      </c>
      <c r="G129" s="189" t="s">
        <v>187</v>
      </c>
      <c r="H129" s="190">
        <v>371</v>
      </c>
      <c r="I129" s="191"/>
      <c r="J129" s="192">
        <f>ROUND(I129*H129,2)</f>
        <v>0</v>
      </c>
      <c r="K129" s="188" t="s">
        <v>188</v>
      </c>
      <c r="L129" s="39"/>
      <c r="M129" s="193" t="s">
        <v>28</v>
      </c>
      <c r="N129" s="194" t="s">
        <v>46</v>
      </c>
      <c r="O129" s="64"/>
      <c r="P129" s="195">
        <f>O129*H129</f>
        <v>0</v>
      </c>
      <c r="Q129" s="195">
        <v>0</v>
      </c>
      <c r="R129" s="195">
        <f>Q129*H129</f>
        <v>0</v>
      </c>
      <c r="S129" s="195">
        <v>0</v>
      </c>
      <c r="T129" s="196">
        <f>S129*H129</f>
        <v>0</v>
      </c>
      <c r="AR129" s="197" t="s">
        <v>189</v>
      </c>
      <c r="AT129" s="197" t="s">
        <v>184</v>
      </c>
      <c r="AU129" s="197" t="s">
        <v>84</v>
      </c>
      <c r="AY129" s="18" t="s">
        <v>182</v>
      </c>
      <c r="BE129" s="198">
        <f>IF(N129="základní",J129,0)</f>
        <v>0</v>
      </c>
      <c r="BF129" s="198">
        <f>IF(N129="snížená",J129,0)</f>
        <v>0</v>
      </c>
      <c r="BG129" s="198">
        <f>IF(N129="zákl. přenesená",J129,0)</f>
        <v>0</v>
      </c>
      <c r="BH129" s="198">
        <f>IF(N129="sníž. přenesená",J129,0)</f>
        <v>0</v>
      </c>
      <c r="BI129" s="198">
        <f>IF(N129="nulová",J129,0)</f>
        <v>0</v>
      </c>
      <c r="BJ129" s="18" t="s">
        <v>82</v>
      </c>
      <c r="BK129" s="198">
        <f>ROUND(I129*H129,2)</f>
        <v>0</v>
      </c>
      <c r="BL129" s="18" t="s">
        <v>189</v>
      </c>
      <c r="BM129" s="197" t="s">
        <v>1139</v>
      </c>
    </row>
    <row r="130" spans="2:65" s="1" customFormat="1" ht="321.75">
      <c r="B130" s="35"/>
      <c r="C130" s="36"/>
      <c r="D130" s="199" t="s">
        <v>191</v>
      </c>
      <c r="E130" s="36"/>
      <c r="F130" s="200" t="s">
        <v>404</v>
      </c>
      <c r="G130" s="36"/>
      <c r="H130" s="36"/>
      <c r="I130" s="115"/>
      <c r="J130" s="36"/>
      <c r="K130" s="36"/>
      <c r="L130" s="39"/>
      <c r="M130" s="201"/>
      <c r="N130" s="64"/>
      <c r="O130" s="64"/>
      <c r="P130" s="64"/>
      <c r="Q130" s="64"/>
      <c r="R130" s="64"/>
      <c r="S130" s="64"/>
      <c r="T130" s="65"/>
      <c r="AT130" s="18" t="s">
        <v>191</v>
      </c>
      <c r="AU130" s="18" t="s">
        <v>84</v>
      </c>
    </row>
    <row r="131" spans="2:65" s="12" customFormat="1">
      <c r="B131" s="202"/>
      <c r="C131" s="203"/>
      <c r="D131" s="199" t="s">
        <v>193</v>
      </c>
      <c r="E131" s="204" t="s">
        <v>28</v>
      </c>
      <c r="F131" s="205" t="s">
        <v>1140</v>
      </c>
      <c r="G131" s="203"/>
      <c r="H131" s="206">
        <v>246</v>
      </c>
      <c r="I131" s="207"/>
      <c r="J131" s="203"/>
      <c r="K131" s="203"/>
      <c r="L131" s="208"/>
      <c r="M131" s="209"/>
      <c r="N131" s="210"/>
      <c r="O131" s="210"/>
      <c r="P131" s="210"/>
      <c r="Q131" s="210"/>
      <c r="R131" s="210"/>
      <c r="S131" s="210"/>
      <c r="T131" s="211"/>
      <c r="AT131" s="212" t="s">
        <v>193</v>
      </c>
      <c r="AU131" s="212" t="s">
        <v>84</v>
      </c>
      <c r="AV131" s="12" t="s">
        <v>84</v>
      </c>
      <c r="AW131" s="12" t="s">
        <v>36</v>
      </c>
      <c r="AX131" s="12" t="s">
        <v>75</v>
      </c>
      <c r="AY131" s="212" t="s">
        <v>182</v>
      </c>
    </row>
    <row r="132" spans="2:65" s="12" customFormat="1">
      <c r="B132" s="202"/>
      <c r="C132" s="203"/>
      <c r="D132" s="199" t="s">
        <v>193</v>
      </c>
      <c r="E132" s="204" t="s">
        <v>28</v>
      </c>
      <c r="F132" s="205" t="s">
        <v>1138</v>
      </c>
      <c r="G132" s="203"/>
      <c r="H132" s="206">
        <v>125</v>
      </c>
      <c r="I132" s="207"/>
      <c r="J132" s="203"/>
      <c r="K132" s="203"/>
      <c r="L132" s="208"/>
      <c r="M132" s="209"/>
      <c r="N132" s="210"/>
      <c r="O132" s="210"/>
      <c r="P132" s="210"/>
      <c r="Q132" s="210"/>
      <c r="R132" s="210"/>
      <c r="S132" s="210"/>
      <c r="T132" s="211"/>
      <c r="AT132" s="212" t="s">
        <v>193</v>
      </c>
      <c r="AU132" s="212" t="s">
        <v>84</v>
      </c>
      <c r="AV132" s="12" t="s">
        <v>84</v>
      </c>
      <c r="AW132" s="12" t="s">
        <v>36</v>
      </c>
      <c r="AX132" s="12" t="s">
        <v>75</v>
      </c>
      <c r="AY132" s="212" t="s">
        <v>182</v>
      </c>
    </row>
    <row r="133" spans="2:65" s="13" customFormat="1">
      <c r="B133" s="213"/>
      <c r="C133" s="214"/>
      <c r="D133" s="199" t="s">
        <v>193</v>
      </c>
      <c r="E133" s="215" t="s">
        <v>28</v>
      </c>
      <c r="F133" s="216" t="s">
        <v>196</v>
      </c>
      <c r="G133" s="214"/>
      <c r="H133" s="217">
        <v>371</v>
      </c>
      <c r="I133" s="218"/>
      <c r="J133" s="214"/>
      <c r="K133" s="214"/>
      <c r="L133" s="219"/>
      <c r="M133" s="220"/>
      <c r="N133" s="221"/>
      <c r="O133" s="221"/>
      <c r="P133" s="221"/>
      <c r="Q133" s="221"/>
      <c r="R133" s="221"/>
      <c r="S133" s="221"/>
      <c r="T133" s="222"/>
      <c r="AT133" s="223" t="s">
        <v>193</v>
      </c>
      <c r="AU133" s="223" t="s">
        <v>84</v>
      </c>
      <c r="AV133" s="13" t="s">
        <v>189</v>
      </c>
      <c r="AW133" s="13" t="s">
        <v>36</v>
      </c>
      <c r="AX133" s="13" t="s">
        <v>82</v>
      </c>
      <c r="AY133" s="223" t="s">
        <v>182</v>
      </c>
    </row>
    <row r="134" spans="2:65" s="11" customFormat="1" ht="22.9" customHeight="1">
      <c r="B134" s="170"/>
      <c r="C134" s="171"/>
      <c r="D134" s="172" t="s">
        <v>74</v>
      </c>
      <c r="E134" s="184" t="s">
        <v>235</v>
      </c>
      <c r="F134" s="184" t="s">
        <v>313</v>
      </c>
      <c r="G134" s="171"/>
      <c r="H134" s="171"/>
      <c r="I134" s="174"/>
      <c r="J134" s="185">
        <f>BK134</f>
        <v>0</v>
      </c>
      <c r="K134" s="171"/>
      <c r="L134" s="176"/>
      <c r="M134" s="177"/>
      <c r="N134" s="178"/>
      <c r="O134" s="178"/>
      <c r="P134" s="179">
        <f>SUM(P135:P163)</f>
        <v>0</v>
      </c>
      <c r="Q134" s="178"/>
      <c r="R134" s="179">
        <f>SUM(R135:R163)</f>
        <v>0</v>
      </c>
      <c r="S134" s="178"/>
      <c r="T134" s="180">
        <f>SUM(T135:T163)</f>
        <v>992.5884299999999</v>
      </c>
      <c r="AR134" s="181" t="s">
        <v>82</v>
      </c>
      <c r="AT134" s="182" t="s">
        <v>74</v>
      </c>
      <c r="AU134" s="182" t="s">
        <v>82</v>
      </c>
      <c r="AY134" s="181" t="s">
        <v>182</v>
      </c>
      <c r="BK134" s="183">
        <f>SUM(BK135:BK163)</f>
        <v>0</v>
      </c>
    </row>
    <row r="135" spans="2:65" s="1" customFormat="1" ht="16.5" customHeight="1">
      <c r="B135" s="35"/>
      <c r="C135" s="186" t="s">
        <v>262</v>
      </c>
      <c r="D135" s="186" t="s">
        <v>184</v>
      </c>
      <c r="E135" s="187" t="s">
        <v>1141</v>
      </c>
      <c r="F135" s="188" t="s">
        <v>1142</v>
      </c>
      <c r="G135" s="189" t="s">
        <v>187</v>
      </c>
      <c r="H135" s="190">
        <v>126.75</v>
      </c>
      <c r="I135" s="191"/>
      <c r="J135" s="192">
        <f>ROUND(I135*H135,2)</f>
        <v>0</v>
      </c>
      <c r="K135" s="188" t="s">
        <v>188</v>
      </c>
      <c r="L135" s="39"/>
      <c r="M135" s="193" t="s">
        <v>28</v>
      </c>
      <c r="N135" s="194" t="s">
        <v>46</v>
      </c>
      <c r="O135" s="64"/>
      <c r="P135" s="195">
        <f>O135*H135</f>
        <v>0</v>
      </c>
      <c r="Q135" s="195">
        <v>0</v>
      </c>
      <c r="R135" s="195">
        <f>Q135*H135</f>
        <v>0</v>
      </c>
      <c r="S135" s="195">
        <v>3.9E-2</v>
      </c>
      <c r="T135" s="196">
        <f>S135*H135</f>
        <v>4.9432499999999999</v>
      </c>
      <c r="AR135" s="197" t="s">
        <v>189</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1143</v>
      </c>
    </row>
    <row r="136" spans="2:65" s="1" customFormat="1" ht="126.75">
      <c r="B136" s="35"/>
      <c r="C136" s="36"/>
      <c r="D136" s="199" t="s">
        <v>191</v>
      </c>
      <c r="E136" s="36"/>
      <c r="F136" s="200" t="s">
        <v>1144</v>
      </c>
      <c r="G136" s="36"/>
      <c r="H136" s="36"/>
      <c r="I136" s="115"/>
      <c r="J136" s="36"/>
      <c r="K136" s="36"/>
      <c r="L136" s="39"/>
      <c r="M136" s="201"/>
      <c r="N136" s="64"/>
      <c r="O136" s="64"/>
      <c r="P136" s="64"/>
      <c r="Q136" s="64"/>
      <c r="R136" s="64"/>
      <c r="S136" s="64"/>
      <c r="T136" s="65"/>
      <c r="AT136" s="18" t="s">
        <v>191</v>
      </c>
      <c r="AU136" s="18" t="s">
        <v>84</v>
      </c>
    </row>
    <row r="137" spans="2:65" s="12" customFormat="1">
      <c r="B137" s="202"/>
      <c r="C137" s="203"/>
      <c r="D137" s="199" t="s">
        <v>193</v>
      </c>
      <c r="E137" s="204" t="s">
        <v>28</v>
      </c>
      <c r="F137" s="205" t="s">
        <v>1145</v>
      </c>
      <c r="G137" s="203"/>
      <c r="H137" s="206">
        <v>126.75</v>
      </c>
      <c r="I137" s="207"/>
      <c r="J137" s="203"/>
      <c r="K137" s="203"/>
      <c r="L137" s="208"/>
      <c r="M137" s="209"/>
      <c r="N137" s="210"/>
      <c r="O137" s="210"/>
      <c r="P137" s="210"/>
      <c r="Q137" s="210"/>
      <c r="R137" s="210"/>
      <c r="S137" s="210"/>
      <c r="T137" s="211"/>
      <c r="AT137" s="212" t="s">
        <v>193</v>
      </c>
      <c r="AU137" s="212" t="s">
        <v>84</v>
      </c>
      <c r="AV137" s="12" t="s">
        <v>84</v>
      </c>
      <c r="AW137" s="12" t="s">
        <v>36</v>
      </c>
      <c r="AX137" s="12" t="s">
        <v>82</v>
      </c>
      <c r="AY137" s="212" t="s">
        <v>182</v>
      </c>
    </row>
    <row r="138" spans="2:65" s="1" customFormat="1" ht="24" customHeight="1">
      <c r="B138" s="35"/>
      <c r="C138" s="186" t="s">
        <v>268</v>
      </c>
      <c r="D138" s="186" t="s">
        <v>184</v>
      </c>
      <c r="E138" s="187" t="s">
        <v>1146</v>
      </c>
      <c r="F138" s="188" t="s">
        <v>1147</v>
      </c>
      <c r="G138" s="189" t="s">
        <v>187</v>
      </c>
      <c r="H138" s="190">
        <v>1961.2539999999999</v>
      </c>
      <c r="I138" s="191"/>
      <c r="J138" s="192">
        <f>ROUND(I138*H138,2)</f>
        <v>0</v>
      </c>
      <c r="K138" s="188" t="s">
        <v>188</v>
      </c>
      <c r="L138" s="39"/>
      <c r="M138" s="193" t="s">
        <v>28</v>
      </c>
      <c r="N138" s="194" t="s">
        <v>46</v>
      </c>
      <c r="O138" s="64"/>
      <c r="P138" s="195">
        <f>O138*H138</f>
        <v>0</v>
      </c>
      <c r="Q138" s="195">
        <v>0</v>
      </c>
      <c r="R138" s="195">
        <f>Q138*H138</f>
        <v>0</v>
      </c>
      <c r="S138" s="195">
        <v>0.37</v>
      </c>
      <c r="T138" s="196">
        <f>S138*H138</f>
        <v>725.66397999999992</v>
      </c>
      <c r="AR138" s="197" t="s">
        <v>189</v>
      </c>
      <c r="AT138" s="197" t="s">
        <v>184</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189</v>
      </c>
      <c r="BM138" s="197" t="s">
        <v>1148</v>
      </c>
    </row>
    <row r="139" spans="2:65" s="1" customFormat="1" ht="126.75">
      <c r="B139" s="35"/>
      <c r="C139" s="36"/>
      <c r="D139" s="199" t="s">
        <v>191</v>
      </c>
      <c r="E139" s="36"/>
      <c r="F139" s="200" t="s">
        <v>1144</v>
      </c>
      <c r="G139" s="36"/>
      <c r="H139" s="36"/>
      <c r="I139" s="115"/>
      <c r="J139" s="36"/>
      <c r="K139" s="36"/>
      <c r="L139" s="39"/>
      <c r="M139" s="201"/>
      <c r="N139" s="64"/>
      <c r="O139" s="64"/>
      <c r="P139" s="64"/>
      <c r="Q139" s="64"/>
      <c r="R139" s="64"/>
      <c r="S139" s="64"/>
      <c r="T139" s="65"/>
      <c r="AT139" s="18" t="s">
        <v>191</v>
      </c>
      <c r="AU139" s="18" t="s">
        <v>84</v>
      </c>
    </row>
    <row r="140" spans="2:65" s="12" customFormat="1">
      <c r="B140" s="202"/>
      <c r="C140" s="203"/>
      <c r="D140" s="199" t="s">
        <v>193</v>
      </c>
      <c r="E140" s="204" t="s">
        <v>28</v>
      </c>
      <c r="F140" s="205" t="s">
        <v>1149</v>
      </c>
      <c r="G140" s="203"/>
      <c r="H140" s="206">
        <v>291.69799999999998</v>
      </c>
      <c r="I140" s="207"/>
      <c r="J140" s="203"/>
      <c r="K140" s="203"/>
      <c r="L140" s="208"/>
      <c r="M140" s="209"/>
      <c r="N140" s="210"/>
      <c r="O140" s="210"/>
      <c r="P140" s="210"/>
      <c r="Q140" s="210"/>
      <c r="R140" s="210"/>
      <c r="S140" s="210"/>
      <c r="T140" s="211"/>
      <c r="AT140" s="212" t="s">
        <v>193</v>
      </c>
      <c r="AU140" s="212" t="s">
        <v>84</v>
      </c>
      <c r="AV140" s="12" t="s">
        <v>84</v>
      </c>
      <c r="AW140" s="12" t="s">
        <v>36</v>
      </c>
      <c r="AX140" s="12" t="s">
        <v>75</v>
      </c>
      <c r="AY140" s="212" t="s">
        <v>182</v>
      </c>
    </row>
    <row r="141" spans="2:65" s="12" customFormat="1">
      <c r="B141" s="202"/>
      <c r="C141" s="203"/>
      <c r="D141" s="199" t="s">
        <v>193</v>
      </c>
      <c r="E141" s="204" t="s">
        <v>28</v>
      </c>
      <c r="F141" s="205" t="s">
        <v>1150</v>
      </c>
      <c r="G141" s="203"/>
      <c r="H141" s="206">
        <v>672.4</v>
      </c>
      <c r="I141" s="207"/>
      <c r="J141" s="203"/>
      <c r="K141" s="203"/>
      <c r="L141" s="208"/>
      <c r="M141" s="209"/>
      <c r="N141" s="210"/>
      <c r="O141" s="210"/>
      <c r="P141" s="210"/>
      <c r="Q141" s="210"/>
      <c r="R141" s="210"/>
      <c r="S141" s="210"/>
      <c r="T141" s="211"/>
      <c r="AT141" s="212" t="s">
        <v>193</v>
      </c>
      <c r="AU141" s="212" t="s">
        <v>84</v>
      </c>
      <c r="AV141" s="12" t="s">
        <v>84</v>
      </c>
      <c r="AW141" s="12" t="s">
        <v>36</v>
      </c>
      <c r="AX141" s="12" t="s">
        <v>75</v>
      </c>
      <c r="AY141" s="212" t="s">
        <v>182</v>
      </c>
    </row>
    <row r="142" spans="2:65" s="12" customFormat="1">
      <c r="B142" s="202"/>
      <c r="C142" s="203"/>
      <c r="D142" s="199" t="s">
        <v>193</v>
      </c>
      <c r="E142" s="204" t="s">
        <v>28</v>
      </c>
      <c r="F142" s="205" t="s">
        <v>1151</v>
      </c>
      <c r="G142" s="203"/>
      <c r="H142" s="206">
        <v>540</v>
      </c>
      <c r="I142" s="207"/>
      <c r="J142" s="203"/>
      <c r="K142" s="203"/>
      <c r="L142" s="208"/>
      <c r="M142" s="209"/>
      <c r="N142" s="210"/>
      <c r="O142" s="210"/>
      <c r="P142" s="210"/>
      <c r="Q142" s="210"/>
      <c r="R142" s="210"/>
      <c r="S142" s="210"/>
      <c r="T142" s="211"/>
      <c r="AT142" s="212" t="s">
        <v>193</v>
      </c>
      <c r="AU142" s="212" t="s">
        <v>84</v>
      </c>
      <c r="AV142" s="12" t="s">
        <v>84</v>
      </c>
      <c r="AW142" s="12" t="s">
        <v>36</v>
      </c>
      <c r="AX142" s="12" t="s">
        <v>75</v>
      </c>
      <c r="AY142" s="212" t="s">
        <v>182</v>
      </c>
    </row>
    <row r="143" spans="2:65" s="12" customFormat="1">
      <c r="B143" s="202"/>
      <c r="C143" s="203"/>
      <c r="D143" s="199" t="s">
        <v>193</v>
      </c>
      <c r="E143" s="204" t="s">
        <v>28</v>
      </c>
      <c r="F143" s="205" t="s">
        <v>1152</v>
      </c>
      <c r="G143" s="203"/>
      <c r="H143" s="206">
        <v>361.9</v>
      </c>
      <c r="I143" s="207"/>
      <c r="J143" s="203"/>
      <c r="K143" s="203"/>
      <c r="L143" s="208"/>
      <c r="M143" s="209"/>
      <c r="N143" s="210"/>
      <c r="O143" s="210"/>
      <c r="P143" s="210"/>
      <c r="Q143" s="210"/>
      <c r="R143" s="210"/>
      <c r="S143" s="210"/>
      <c r="T143" s="211"/>
      <c r="AT143" s="212" t="s">
        <v>193</v>
      </c>
      <c r="AU143" s="212" t="s">
        <v>84</v>
      </c>
      <c r="AV143" s="12" t="s">
        <v>84</v>
      </c>
      <c r="AW143" s="12" t="s">
        <v>36</v>
      </c>
      <c r="AX143" s="12" t="s">
        <v>75</v>
      </c>
      <c r="AY143" s="212" t="s">
        <v>182</v>
      </c>
    </row>
    <row r="144" spans="2:65" s="12" customFormat="1">
      <c r="B144" s="202"/>
      <c r="C144" s="203"/>
      <c r="D144" s="199" t="s">
        <v>193</v>
      </c>
      <c r="E144" s="204" t="s">
        <v>28</v>
      </c>
      <c r="F144" s="205" t="s">
        <v>1153</v>
      </c>
      <c r="G144" s="203"/>
      <c r="H144" s="206">
        <v>95.256</v>
      </c>
      <c r="I144" s="207"/>
      <c r="J144" s="203"/>
      <c r="K144" s="203"/>
      <c r="L144" s="208"/>
      <c r="M144" s="209"/>
      <c r="N144" s="210"/>
      <c r="O144" s="210"/>
      <c r="P144" s="210"/>
      <c r="Q144" s="210"/>
      <c r="R144" s="210"/>
      <c r="S144" s="210"/>
      <c r="T144" s="211"/>
      <c r="AT144" s="212" t="s">
        <v>193</v>
      </c>
      <c r="AU144" s="212" t="s">
        <v>84</v>
      </c>
      <c r="AV144" s="12" t="s">
        <v>84</v>
      </c>
      <c r="AW144" s="12" t="s">
        <v>36</v>
      </c>
      <c r="AX144" s="12" t="s">
        <v>75</v>
      </c>
      <c r="AY144" s="212" t="s">
        <v>182</v>
      </c>
    </row>
    <row r="145" spans="2:65" s="13" customFormat="1">
      <c r="B145" s="213"/>
      <c r="C145" s="214"/>
      <c r="D145" s="199" t="s">
        <v>193</v>
      </c>
      <c r="E145" s="215" t="s">
        <v>28</v>
      </c>
      <c r="F145" s="216" t="s">
        <v>196</v>
      </c>
      <c r="G145" s="214"/>
      <c r="H145" s="217">
        <v>1961.2539999999999</v>
      </c>
      <c r="I145" s="218"/>
      <c r="J145" s="214"/>
      <c r="K145" s="214"/>
      <c r="L145" s="219"/>
      <c r="M145" s="220"/>
      <c r="N145" s="221"/>
      <c r="O145" s="221"/>
      <c r="P145" s="221"/>
      <c r="Q145" s="221"/>
      <c r="R145" s="221"/>
      <c r="S145" s="221"/>
      <c r="T145" s="222"/>
      <c r="AT145" s="223" t="s">
        <v>193</v>
      </c>
      <c r="AU145" s="223" t="s">
        <v>84</v>
      </c>
      <c r="AV145" s="13" t="s">
        <v>189</v>
      </c>
      <c r="AW145" s="13" t="s">
        <v>36</v>
      </c>
      <c r="AX145" s="13" t="s">
        <v>82</v>
      </c>
      <c r="AY145" s="223" t="s">
        <v>182</v>
      </c>
    </row>
    <row r="146" spans="2:65" s="1" customFormat="1" ht="24" customHeight="1">
      <c r="B146" s="35"/>
      <c r="C146" s="186" t="s">
        <v>8</v>
      </c>
      <c r="D146" s="186" t="s">
        <v>184</v>
      </c>
      <c r="E146" s="187" t="s">
        <v>1154</v>
      </c>
      <c r="F146" s="188" t="s">
        <v>1155</v>
      </c>
      <c r="G146" s="189" t="s">
        <v>187</v>
      </c>
      <c r="H146" s="190">
        <v>106.56</v>
      </c>
      <c r="I146" s="191"/>
      <c r="J146" s="192">
        <f>ROUND(I146*H146,2)</f>
        <v>0</v>
      </c>
      <c r="K146" s="188" t="s">
        <v>188</v>
      </c>
      <c r="L146" s="39"/>
      <c r="M146" s="193" t="s">
        <v>28</v>
      </c>
      <c r="N146" s="194" t="s">
        <v>46</v>
      </c>
      <c r="O146" s="64"/>
      <c r="P146" s="195">
        <f>O146*H146</f>
        <v>0</v>
      </c>
      <c r="Q146" s="195">
        <v>0</v>
      </c>
      <c r="R146" s="195">
        <f>Q146*H146</f>
        <v>0</v>
      </c>
      <c r="S146" s="195">
        <v>0.42</v>
      </c>
      <c r="T146" s="196">
        <f>S146*H146</f>
        <v>44.755200000000002</v>
      </c>
      <c r="AR146" s="197" t="s">
        <v>189</v>
      </c>
      <c r="AT146" s="197" t="s">
        <v>184</v>
      </c>
      <c r="AU146" s="197" t="s">
        <v>84</v>
      </c>
      <c r="AY146" s="18" t="s">
        <v>182</v>
      </c>
      <c r="BE146" s="198">
        <f>IF(N146="základní",J146,0)</f>
        <v>0</v>
      </c>
      <c r="BF146" s="198">
        <f>IF(N146="snížená",J146,0)</f>
        <v>0</v>
      </c>
      <c r="BG146" s="198">
        <f>IF(N146="zákl. přenesená",J146,0)</f>
        <v>0</v>
      </c>
      <c r="BH146" s="198">
        <f>IF(N146="sníž. přenesená",J146,0)</f>
        <v>0</v>
      </c>
      <c r="BI146" s="198">
        <f>IF(N146="nulová",J146,0)</f>
        <v>0</v>
      </c>
      <c r="BJ146" s="18" t="s">
        <v>82</v>
      </c>
      <c r="BK146" s="198">
        <f>ROUND(I146*H146,2)</f>
        <v>0</v>
      </c>
      <c r="BL146" s="18" t="s">
        <v>189</v>
      </c>
      <c r="BM146" s="197" t="s">
        <v>1156</v>
      </c>
    </row>
    <row r="147" spans="2:65" s="1" customFormat="1" ht="126.75">
      <c r="B147" s="35"/>
      <c r="C147" s="36"/>
      <c r="D147" s="199" t="s">
        <v>191</v>
      </c>
      <c r="E147" s="36"/>
      <c r="F147" s="200" t="s">
        <v>1144</v>
      </c>
      <c r="G147" s="36"/>
      <c r="H147" s="36"/>
      <c r="I147" s="115"/>
      <c r="J147" s="36"/>
      <c r="K147" s="36"/>
      <c r="L147" s="39"/>
      <c r="M147" s="201"/>
      <c r="N147" s="64"/>
      <c r="O147" s="64"/>
      <c r="P147" s="64"/>
      <c r="Q147" s="64"/>
      <c r="R147" s="64"/>
      <c r="S147" s="64"/>
      <c r="T147" s="65"/>
      <c r="AT147" s="18" t="s">
        <v>191</v>
      </c>
      <c r="AU147" s="18" t="s">
        <v>84</v>
      </c>
    </row>
    <row r="148" spans="2:65" s="12" customFormat="1">
      <c r="B148" s="202"/>
      <c r="C148" s="203"/>
      <c r="D148" s="199" t="s">
        <v>193</v>
      </c>
      <c r="E148" s="204" t="s">
        <v>28</v>
      </c>
      <c r="F148" s="205" t="s">
        <v>1157</v>
      </c>
      <c r="G148" s="203"/>
      <c r="H148" s="206">
        <v>52.56</v>
      </c>
      <c r="I148" s="207"/>
      <c r="J148" s="203"/>
      <c r="K148" s="203"/>
      <c r="L148" s="208"/>
      <c r="M148" s="209"/>
      <c r="N148" s="210"/>
      <c r="O148" s="210"/>
      <c r="P148" s="210"/>
      <c r="Q148" s="210"/>
      <c r="R148" s="210"/>
      <c r="S148" s="210"/>
      <c r="T148" s="211"/>
      <c r="AT148" s="212" t="s">
        <v>193</v>
      </c>
      <c r="AU148" s="212" t="s">
        <v>84</v>
      </c>
      <c r="AV148" s="12" t="s">
        <v>84</v>
      </c>
      <c r="AW148" s="12" t="s">
        <v>36</v>
      </c>
      <c r="AX148" s="12" t="s">
        <v>75</v>
      </c>
      <c r="AY148" s="212" t="s">
        <v>182</v>
      </c>
    </row>
    <row r="149" spans="2:65" s="12" customFormat="1">
      <c r="B149" s="202"/>
      <c r="C149" s="203"/>
      <c r="D149" s="199" t="s">
        <v>193</v>
      </c>
      <c r="E149" s="204" t="s">
        <v>28</v>
      </c>
      <c r="F149" s="205" t="s">
        <v>1158</v>
      </c>
      <c r="G149" s="203"/>
      <c r="H149" s="206">
        <v>54</v>
      </c>
      <c r="I149" s="207"/>
      <c r="J149" s="203"/>
      <c r="K149" s="203"/>
      <c r="L149" s="208"/>
      <c r="M149" s="209"/>
      <c r="N149" s="210"/>
      <c r="O149" s="210"/>
      <c r="P149" s="210"/>
      <c r="Q149" s="210"/>
      <c r="R149" s="210"/>
      <c r="S149" s="210"/>
      <c r="T149" s="211"/>
      <c r="AT149" s="212" t="s">
        <v>193</v>
      </c>
      <c r="AU149" s="212" t="s">
        <v>84</v>
      </c>
      <c r="AV149" s="12" t="s">
        <v>84</v>
      </c>
      <c r="AW149" s="12" t="s">
        <v>36</v>
      </c>
      <c r="AX149" s="12" t="s">
        <v>75</v>
      </c>
      <c r="AY149" s="212" t="s">
        <v>182</v>
      </c>
    </row>
    <row r="150" spans="2:65" s="13" customFormat="1">
      <c r="B150" s="213"/>
      <c r="C150" s="214"/>
      <c r="D150" s="199" t="s">
        <v>193</v>
      </c>
      <c r="E150" s="215" t="s">
        <v>28</v>
      </c>
      <c r="F150" s="216" t="s">
        <v>196</v>
      </c>
      <c r="G150" s="214"/>
      <c r="H150" s="217">
        <v>106.56</v>
      </c>
      <c r="I150" s="218"/>
      <c r="J150" s="214"/>
      <c r="K150" s="214"/>
      <c r="L150" s="219"/>
      <c r="M150" s="220"/>
      <c r="N150" s="221"/>
      <c r="O150" s="221"/>
      <c r="P150" s="221"/>
      <c r="Q150" s="221"/>
      <c r="R150" s="221"/>
      <c r="S150" s="221"/>
      <c r="T150" s="222"/>
      <c r="AT150" s="223" t="s">
        <v>193</v>
      </c>
      <c r="AU150" s="223" t="s">
        <v>84</v>
      </c>
      <c r="AV150" s="13" t="s">
        <v>189</v>
      </c>
      <c r="AW150" s="13" t="s">
        <v>36</v>
      </c>
      <c r="AX150" s="13" t="s">
        <v>82</v>
      </c>
      <c r="AY150" s="223" t="s">
        <v>182</v>
      </c>
    </row>
    <row r="151" spans="2:65" s="1" customFormat="1" ht="16.5" customHeight="1">
      <c r="B151" s="35"/>
      <c r="C151" s="186" t="s">
        <v>276</v>
      </c>
      <c r="D151" s="186" t="s">
        <v>184</v>
      </c>
      <c r="E151" s="187" t="s">
        <v>1159</v>
      </c>
      <c r="F151" s="188" t="s">
        <v>1160</v>
      </c>
      <c r="G151" s="189" t="s">
        <v>243</v>
      </c>
      <c r="H151" s="190">
        <v>112.226</v>
      </c>
      <c r="I151" s="191"/>
      <c r="J151" s="192">
        <f>ROUND(I151*H151,2)</f>
        <v>0</v>
      </c>
      <c r="K151" s="188" t="s">
        <v>188</v>
      </c>
      <c r="L151" s="39"/>
      <c r="M151" s="193" t="s">
        <v>28</v>
      </c>
      <c r="N151" s="194" t="s">
        <v>46</v>
      </c>
      <c r="O151" s="64"/>
      <c r="P151" s="195">
        <f>O151*H151</f>
        <v>0</v>
      </c>
      <c r="Q151" s="195">
        <v>0</v>
      </c>
      <c r="R151" s="195">
        <f>Q151*H151</f>
        <v>0</v>
      </c>
      <c r="S151" s="195">
        <v>1</v>
      </c>
      <c r="T151" s="196">
        <f>S151*H151</f>
        <v>112.226</v>
      </c>
      <c r="AR151" s="197" t="s">
        <v>189</v>
      </c>
      <c r="AT151" s="197" t="s">
        <v>184</v>
      </c>
      <c r="AU151" s="197" t="s">
        <v>84</v>
      </c>
      <c r="AY151" s="18" t="s">
        <v>182</v>
      </c>
      <c r="BE151" s="198">
        <f>IF(N151="základní",J151,0)</f>
        <v>0</v>
      </c>
      <c r="BF151" s="198">
        <f>IF(N151="snížená",J151,0)</f>
        <v>0</v>
      </c>
      <c r="BG151" s="198">
        <f>IF(N151="zákl. přenesená",J151,0)</f>
        <v>0</v>
      </c>
      <c r="BH151" s="198">
        <f>IF(N151="sníž. přenesená",J151,0)</f>
        <v>0</v>
      </c>
      <c r="BI151" s="198">
        <f>IF(N151="nulová",J151,0)</f>
        <v>0</v>
      </c>
      <c r="BJ151" s="18" t="s">
        <v>82</v>
      </c>
      <c r="BK151" s="198">
        <f>ROUND(I151*H151,2)</f>
        <v>0</v>
      </c>
      <c r="BL151" s="18" t="s">
        <v>189</v>
      </c>
      <c r="BM151" s="197" t="s">
        <v>1161</v>
      </c>
    </row>
    <row r="152" spans="2:65" s="12" customFormat="1">
      <c r="B152" s="202"/>
      <c r="C152" s="203"/>
      <c r="D152" s="199" t="s">
        <v>193</v>
      </c>
      <c r="E152" s="204" t="s">
        <v>28</v>
      </c>
      <c r="F152" s="205" t="s">
        <v>1162</v>
      </c>
      <c r="G152" s="203"/>
      <c r="H152" s="206">
        <v>220.33199999999999</v>
      </c>
      <c r="I152" s="207"/>
      <c r="J152" s="203"/>
      <c r="K152" s="203"/>
      <c r="L152" s="208"/>
      <c r="M152" s="209"/>
      <c r="N152" s="210"/>
      <c r="O152" s="210"/>
      <c r="P152" s="210"/>
      <c r="Q152" s="210"/>
      <c r="R152" s="210"/>
      <c r="S152" s="210"/>
      <c r="T152" s="211"/>
      <c r="AT152" s="212" t="s">
        <v>193</v>
      </c>
      <c r="AU152" s="212" t="s">
        <v>84</v>
      </c>
      <c r="AV152" s="12" t="s">
        <v>84</v>
      </c>
      <c r="AW152" s="12" t="s">
        <v>36</v>
      </c>
      <c r="AX152" s="12" t="s">
        <v>75</v>
      </c>
      <c r="AY152" s="212" t="s">
        <v>182</v>
      </c>
    </row>
    <row r="153" spans="2:65" s="12" customFormat="1">
      <c r="B153" s="202"/>
      <c r="C153" s="203"/>
      <c r="D153" s="199" t="s">
        <v>193</v>
      </c>
      <c r="E153" s="204" t="s">
        <v>28</v>
      </c>
      <c r="F153" s="205" t="s">
        <v>1163</v>
      </c>
      <c r="G153" s="203"/>
      <c r="H153" s="206">
        <v>67.983000000000004</v>
      </c>
      <c r="I153" s="207"/>
      <c r="J153" s="203"/>
      <c r="K153" s="203"/>
      <c r="L153" s="208"/>
      <c r="M153" s="209"/>
      <c r="N153" s="210"/>
      <c r="O153" s="210"/>
      <c r="P153" s="210"/>
      <c r="Q153" s="210"/>
      <c r="R153" s="210"/>
      <c r="S153" s="210"/>
      <c r="T153" s="211"/>
      <c r="AT153" s="212" t="s">
        <v>193</v>
      </c>
      <c r="AU153" s="212" t="s">
        <v>84</v>
      </c>
      <c r="AV153" s="12" t="s">
        <v>84</v>
      </c>
      <c r="AW153" s="12" t="s">
        <v>36</v>
      </c>
      <c r="AX153" s="12" t="s">
        <v>75</v>
      </c>
      <c r="AY153" s="212" t="s">
        <v>182</v>
      </c>
    </row>
    <row r="154" spans="2:65" s="12" customFormat="1">
      <c r="B154" s="202"/>
      <c r="C154" s="203"/>
      <c r="D154" s="199" t="s">
        <v>193</v>
      </c>
      <c r="E154" s="204" t="s">
        <v>28</v>
      </c>
      <c r="F154" s="205" t="s">
        <v>1164</v>
      </c>
      <c r="G154" s="203"/>
      <c r="H154" s="206">
        <v>39.75</v>
      </c>
      <c r="I154" s="207"/>
      <c r="J154" s="203"/>
      <c r="K154" s="203"/>
      <c r="L154" s="208"/>
      <c r="M154" s="209"/>
      <c r="N154" s="210"/>
      <c r="O154" s="210"/>
      <c r="P154" s="210"/>
      <c r="Q154" s="210"/>
      <c r="R154" s="210"/>
      <c r="S154" s="210"/>
      <c r="T154" s="211"/>
      <c r="AT154" s="212" t="s">
        <v>193</v>
      </c>
      <c r="AU154" s="212" t="s">
        <v>84</v>
      </c>
      <c r="AV154" s="12" t="s">
        <v>84</v>
      </c>
      <c r="AW154" s="12" t="s">
        <v>36</v>
      </c>
      <c r="AX154" s="12" t="s">
        <v>75</v>
      </c>
      <c r="AY154" s="212" t="s">
        <v>182</v>
      </c>
    </row>
    <row r="155" spans="2:65" s="12" customFormat="1">
      <c r="B155" s="202"/>
      <c r="C155" s="203"/>
      <c r="D155" s="199" t="s">
        <v>193</v>
      </c>
      <c r="E155" s="204" t="s">
        <v>28</v>
      </c>
      <c r="F155" s="205" t="s">
        <v>1165</v>
      </c>
      <c r="G155" s="203"/>
      <c r="H155" s="206">
        <v>52.2</v>
      </c>
      <c r="I155" s="207"/>
      <c r="J155" s="203"/>
      <c r="K155" s="203"/>
      <c r="L155" s="208"/>
      <c r="M155" s="209"/>
      <c r="N155" s="210"/>
      <c r="O155" s="210"/>
      <c r="P155" s="210"/>
      <c r="Q155" s="210"/>
      <c r="R155" s="210"/>
      <c r="S155" s="210"/>
      <c r="T155" s="211"/>
      <c r="AT155" s="212" t="s">
        <v>193</v>
      </c>
      <c r="AU155" s="212" t="s">
        <v>84</v>
      </c>
      <c r="AV155" s="12" t="s">
        <v>84</v>
      </c>
      <c r="AW155" s="12" t="s">
        <v>36</v>
      </c>
      <c r="AX155" s="12" t="s">
        <v>75</v>
      </c>
      <c r="AY155" s="212" t="s">
        <v>182</v>
      </c>
    </row>
    <row r="156" spans="2:65" s="12" customFormat="1">
      <c r="B156" s="202"/>
      <c r="C156" s="203"/>
      <c r="D156" s="199" t="s">
        <v>193</v>
      </c>
      <c r="E156" s="204" t="s">
        <v>28</v>
      </c>
      <c r="F156" s="205" t="s">
        <v>1166</v>
      </c>
      <c r="G156" s="203"/>
      <c r="H156" s="206">
        <v>87.084000000000003</v>
      </c>
      <c r="I156" s="207"/>
      <c r="J156" s="203"/>
      <c r="K156" s="203"/>
      <c r="L156" s="208"/>
      <c r="M156" s="209"/>
      <c r="N156" s="210"/>
      <c r="O156" s="210"/>
      <c r="P156" s="210"/>
      <c r="Q156" s="210"/>
      <c r="R156" s="210"/>
      <c r="S156" s="210"/>
      <c r="T156" s="211"/>
      <c r="AT156" s="212" t="s">
        <v>193</v>
      </c>
      <c r="AU156" s="212" t="s">
        <v>84</v>
      </c>
      <c r="AV156" s="12" t="s">
        <v>84</v>
      </c>
      <c r="AW156" s="12" t="s">
        <v>36</v>
      </c>
      <c r="AX156" s="12" t="s">
        <v>75</v>
      </c>
      <c r="AY156" s="212" t="s">
        <v>182</v>
      </c>
    </row>
    <row r="157" spans="2:65" s="12" customFormat="1">
      <c r="B157" s="202"/>
      <c r="C157" s="203"/>
      <c r="D157" s="199" t="s">
        <v>193</v>
      </c>
      <c r="E157" s="204" t="s">
        <v>28</v>
      </c>
      <c r="F157" s="205" t="s">
        <v>1167</v>
      </c>
      <c r="G157" s="203"/>
      <c r="H157" s="206">
        <v>50.22</v>
      </c>
      <c r="I157" s="207"/>
      <c r="J157" s="203"/>
      <c r="K157" s="203"/>
      <c r="L157" s="208"/>
      <c r="M157" s="209"/>
      <c r="N157" s="210"/>
      <c r="O157" s="210"/>
      <c r="P157" s="210"/>
      <c r="Q157" s="210"/>
      <c r="R157" s="210"/>
      <c r="S157" s="210"/>
      <c r="T157" s="211"/>
      <c r="AT157" s="212" t="s">
        <v>193</v>
      </c>
      <c r="AU157" s="212" t="s">
        <v>84</v>
      </c>
      <c r="AV157" s="12" t="s">
        <v>84</v>
      </c>
      <c r="AW157" s="12" t="s">
        <v>36</v>
      </c>
      <c r="AX157" s="12" t="s">
        <v>75</v>
      </c>
      <c r="AY157" s="212" t="s">
        <v>182</v>
      </c>
    </row>
    <row r="158" spans="2:65" s="12" customFormat="1">
      <c r="B158" s="202"/>
      <c r="C158" s="203"/>
      <c r="D158" s="199" t="s">
        <v>193</v>
      </c>
      <c r="E158" s="204" t="s">
        <v>28</v>
      </c>
      <c r="F158" s="205" t="s">
        <v>1168</v>
      </c>
      <c r="G158" s="203"/>
      <c r="H158" s="206">
        <v>43.56</v>
      </c>
      <c r="I158" s="207"/>
      <c r="J158" s="203"/>
      <c r="K158" s="203"/>
      <c r="L158" s="208"/>
      <c r="M158" s="209"/>
      <c r="N158" s="210"/>
      <c r="O158" s="210"/>
      <c r="P158" s="210"/>
      <c r="Q158" s="210"/>
      <c r="R158" s="210"/>
      <c r="S158" s="210"/>
      <c r="T158" s="211"/>
      <c r="AT158" s="212" t="s">
        <v>193</v>
      </c>
      <c r="AU158" s="212" t="s">
        <v>84</v>
      </c>
      <c r="AV158" s="12" t="s">
        <v>84</v>
      </c>
      <c r="AW158" s="12" t="s">
        <v>36</v>
      </c>
      <c r="AX158" s="12" t="s">
        <v>75</v>
      </c>
      <c r="AY158" s="212" t="s">
        <v>182</v>
      </c>
    </row>
    <row r="159" spans="2:65" s="14" customFormat="1">
      <c r="B159" s="237"/>
      <c r="C159" s="238"/>
      <c r="D159" s="199" t="s">
        <v>193</v>
      </c>
      <c r="E159" s="239" t="s">
        <v>28</v>
      </c>
      <c r="F159" s="240" t="s">
        <v>413</v>
      </c>
      <c r="G159" s="238"/>
      <c r="H159" s="241">
        <v>561.12900000000002</v>
      </c>
      <c r="I159" s="242"/>
      <c r="J159" s="238"/>
      <c r="K159" s="238"/>
      <c r="L159" s="243"/>
      <c r="M159" s="244"/>
      <c r="N159" s="245"/>
      <c r="O159" s="245"/>
      <c r="P159" s="245"/>
      <c r="Q159" s="245"/>
      <c r="R159" s="245"/>
      <c r="S159" s="245"/>
      <c r="T159" s="246"/>
      <c r="AT159" s="247" t="s">
        <v>193</v>
      </c>
      <c r="AU159" s="247" t="s">
        <v>84</v>
      </c>
      <c r="AV159" s="14" t="s">
        <v>203</v>
      </c>
      <c r="AW159" s="14" t="s">
        <v>36</v>
      </c>
      <c r="AX159" s="14" t="s">
        <v>75</v>
      </c>
      <c r="AY159" s="247" t="s">
        <v>182</v>
      </c>
    </row>
    <row r="160" spans="2:65" s="12" customFormat="1">
      <c r="B160" s="202"/>
      <c r="C160" s="203"/>
      <c r="D160" s="199" t="s">
        <v>193</v>
      </c>
      <c r="E160" s="204" t="s">
        <v>28</v>
      </c>
      <c r="F160" s="205" t="s">
        <v>1169</v>
      </c>
      <c r="G160" s="203"/>
      <c r="H160" s="206">
        <v>112.226</v>
      </c>
      <c r="I160" s="207"/>
      <c r="J160" s="203"/>
      <c r="K160" s="203"/>
      <c r="L160" s="208"/>
      <c r="M160" s="209"/>
      <c r="N160" s="210"/>
      <c r="O160" s="210"/>
      <c r="P160" s="210"/>
      <c r="Q160" s="210"/>
      <c r="R160" s="210"/>
      <c r="S160" s="210"/>
      <c r="T160" s="211"/>
      <c r="AT160" s="212" t="s">
        <v>193</v>
      </c>
      <c r="AU160" s="212" t="s">
        <v>84</v>
      </c>
      <c r="AV160" s="12" t="s">
        <v>84</v>
      </c>
      <c r="AW160" s="12" t="s">
        <v>36</v>
      </c>
      <c r="AX160" s="12" t="s">
        <v>82</v>
      </c>
      <c r="AY160" s="212" t="s">
        <v>182</v>
      </c>
    </row>
    <row r="161" spans="2:65" s="1" customFormat="1" ht="16.5" customHeight="1">
      <c r="B161" s="35"/>
      <c r="C161" s="186" t="s">
        <v>281</v>
      </c>
      <c r="D161" s="186" t="s">
        <v>184</v>
      </c>
      <c r="E161" s="187" t="s">
        <v>1170</v>
      </c>
      <c r="F161" s="188" t="s">
        <v>1171</v>
      </c>
      <c r="G161" s="189" t="s">
        <v>187</v>
      </c>
      <c r="H161" s="190">
        <v>42</v>
      </c>
      <c r="I161" s="191"/>
      <c r="J161" s="192">
        <f>ROUND(I161*H161,2)</f>
        <v>0</v>
      </c>
      <c r="K161" s="188" t="s">
        <v>188</v>
      </c>
      <c r="L161" s="39"/>
      <c r="M161" s="193" t="s">
        <v>28</v>
      </c>
      <c r="N161" s="194" t="s">
        <v>46</v>
      </c>
      <c r="O161" s="64"/>
      <c r="P161" s="195">
        <f>O161*H161</f>
        <v>0</v>
      </c>
      <c r="Q161" s="195">
        <v>0</v>
      </c>
      <c r="R161" s="195">
        <f>Q161*H161</f>
        <v>0</v>
      </c>
      <c r="S161" s="195">
        <v>2.5</v>
      </c>
      <c r="T161" s="196">
        <f>S161*H161</f>
        <v>105</v>
      </c>
      <c r="AR161" s="197" t="s">
        <v>189</v>
      </c>
      <c r="AT161" s="197" t="s">
        <v>184</v>
      </c>
      <c r="AU161" s="197" t="s">
        <v>84</v>
      </c>
      <c r="AY161" s="18" t="s">
        <v>182</v>
      </c>
      <c r="BE161" s="198">
        <f>IF(N161="základní",J161,0)</f>
        <v>0</v>
      </c>
      <c r="BF161" s="198">
        <f>IF(N161="snížená",J161,0)</f>
        <v>0</v>
      </c>
      <c r="BG161" s="198">
        <f>IF(N161="zákl. přenesená",J161,0)</f>
        <v>0</v>
      </c>
      <c r="BH161" s="198">
        <f>IF(N161="sníž. přenesená",J161,0)</f>
        <v>0</v>
      </c>
      <c r="BI161" s="198">
        <f>IF(N161="nulová",J161,0)</f>
        <v>0</v>
      </c>
      <c r="BJ161" s="18" t="s">
        <v>82</v>
      </c>
      <c r="BK161" s="198">
        <f>ROUND(I161*H161,2)</f>
        <v>0</v>
      </c>
      <c r="BL161" s="18" t="s">
        <v>189</v>
      </c>
      <c r="BM161" s="197" t="s">
        <v>1172</v>
      </c>
    </row>
    <row r="162" spans="2:65" s="1" customFormat="1" ht="87.75">
      <c r="B162" s="35"/>
      <c r="C162" s="36"/>
      <c r="D162" s="199" t="s">
        <v>191</v>
      </c>
      <c r="E162" s="36"/>
      <c r="F162" s="200" t="s">
        <v>1173</v>
      </c>
      <c r="G162" s="36"/>
      <c r="H162" s="36"/>
      <c r="I162" s="115"/>
      <c r="J162" s="36"/>
      <c r="K162" s="36"/>
      <c r="L162" s="39"/>
      <c r="M162" s="201"/>
      <c r="N162" s="64"/>
      <c r="O162" s="64"/>
      <c r="P162" s="64"/>
      <c r="Q162" s="64"/>
      <c r="R162" s="64"/>
      <c r="S162" s="64"/>
      <c r="T162" s="65"/>
      <c r="AT162" s="18" t="s">
        <v>191</v>
      </c>
      <c r="AU162" s="18" t="s">
        <v>84</v>
      </c>
    </row>
    <row r="163" spans="2:65" s="12" customFormat="1">
      <c r="B163" s="202"/>
      <c r="C163" s="203"/>
      <c r="D163" s="199" t="s">
        <v>193</v>
      </c>
      <c r="E163" s="204" t="s">
        <v>28</v>
      </c>
      <c r="F163" s="205" t="s">
        <v>1174</v>
      </c>
      <c r="G163" s="203"/>
      <c r="H163" s="206">
        <v>42</v>
      </c>
      <c r="I163" s="207"/>
      <c r="J163" s="203"/>
      <c r="K163" s="203"/>
      <c r="L163" s="208"/>
      <c r="M163" s="209"/>
      <c r="N163" s="210"/>
      <c r="O163" s="210"/>
      <c r="P163" s="210"/>
      <c r="Q163" s="210"/>
      <c r="R163" s="210"/>
      <c r="S163" s="210"/>
      <c r="T163" s="211"/>
      <c r="AT163" s="212" t="s">
        <v>193</v>
      </c>
      <c r="AU163" s="212" t="s">
        <v>84</v>
      </c>
      <c r="AV163" s="12" t="s">
        <v>84</v>
      </c>
      <c r="AW163" s="12" t="s">
        <v>36</v>
      </c>
      <c r="AX163" s="12" t="s">
        <v>82</v>
      </c>
      <c r="AY163" s="212" t="s">
        <v>182</v>
      </c>
    </row>
    <row r="164" spans="2:65" s="11" customFormat="1" ht="22.9" customHeight="1">
      <c r="B164" s="170"/>
      <c r="C164" s="171"/>
      <c r="D164" s="172" t="s">
        <v>74</v>
      </c>
      <c r="E164" s="184" t="s">
        <v>616</v>
      </c>
      <c r="F164" s="184" t="s">
        <v>617</v>
      </c>
      <c r="G164" s="171"/>
      <c r="H164" s="171"/>
      <c r="I164" s="174"/>
      <c r="J164" s="185">
        <f>BK164</f>
        <v>0</v>
      </c>
      <c r="K164" s="171"/>
      <c r="L164" s="176"/>
      <c r="M164" s="177"/>
      <c r="N164" s="178"/>
      <c r="O164" s="178"/>
      <c r="P164" s="179">
        <f>SUM(P165:P221)</f>
        <v>0</v>
      </c>
      <c r="Q164" s="178"/>
      <c r="R164" s="179">
        <f>SUM(R165:R221)</f>
        <v>0</v>
      </c>
      <c r="S164" s="178"/>
      <c r="T164" s="180">
        <f>SUM(T165:T221)</f>
        <v>0</v>
      </c>
      <c r="AR164" s="181" t="s">
        <v>82</v>
      </c>
      <c r="AT164" s="182" t="s">
        <v>74</v>
      </c>
      <c r="AU164" s="182" t="s">
        <v>82</v>
      </c>
      <c r="AY164" s="181" t="s">
        <v>182</v>
      </c>
      <c r="BK164" s="183">
        <f>SUM(BK165:BK221)</f>
        <v>0</v>
      </c>
    </row>
    <row r="165" spans="2:65" s="1" customFormat="1" ht="16.5" customHeight="1">
      <c r="B165" s="35"/>
      <c r="C165" s="186" t="s">
        <v>285</v>
      </c>
      <c r="D165" s="186" t="s">
        <v>184</v>
      </c>
      <c r="E165" s="187" t="s">
        <v>1175</v>
      </c>
      <c r="F165" s="188" t="s">
        <v>1176</v>
      </c>
      <c r="G165" s="189" t="s">
        <v>243</v>
      </c>
      <c r="H165" s="190">
        <v>2929.4250000000002</v>
      </c>
      <c r="I165" s="191"/>
      <c r="J165" s="192">
        <f>ROUND(I165*H165,2)</f>
        <v>0</v>
      </c>
      <c r="K165" s="188" t="s">
        <v>188</v>
      </c>
      <c r="L165" s="39"/>
      <c r="M165" s="193" t="s">
        <v>28</v>
      </c>
      <c r="N165" s="194" t="s">
        <v>46</v>
      </c>
      <c r="O165" s="64"/>
      <c r="P165" s="195">
        <f>O165*H165</f>
        <v>0</v>
      </c>
      <c r="Q165" s="195">
        <v>0</v>
      </c>
      <c r="R165" s="195">
        <f>Q165*H165</f>
        <v>0</v>
      </c>
      <c r="S165" s="195">
        <v>0</v>
      </c>
      <c r="T165" s="196">
        <f>S165*H165</f>
        <v>0</v>
      </c>
      <c r="AR165" s="197" t="s">
        <v>189</v>
      </c>
      <c r="AT165" s="197" t="s">
        <v>184</v>
      </c>
      <c r="AU165" s="197" t="s">
        <v>84</v>
      </c>
      <c r="AY165" s="18" t="s">
        <v>182</v>
      </c>
      <c r="BE165" s="198">
        <f>IF(N165="základní",J165,0)</f>
        <v>0</v>
      </c>
      <c r="BF165" s="198">
        <f>IF(N165="snížená",J165,0)</f>
        <v>0</v>
      </c>
      <c r="BG165" s="198">
        <f>IF(N165="zákl. přenesená",J165,0)</f>
        <v>0</v>
      </c>
      <c r="BH165" s="198">
        <f>IF(N165="sníž. přenesená",J165,0)</f>
        <v>0</v>
      </c>
      <c r="BI165" s="198">
        <f>IF(N165="nulová",J165,0)</f>
        <v>0</v>
      </c>
      <c r="BJ165" s="18" t="s">
        <v>82</v>
      </c>
      <c r="BK165" s="198">
        <f>ROUND(I165*H165,2)</f>
        <v>0</v>
      </c>
      <c r="BL165" s="18" t="s">
        <v>189</v>
      </c>
      <c r="BM165" s="197" t="s">
        <v>1177</v>
      </c>
    </row>
    <row r="166" spans="2:65" s="1" customFormat="1" ht="29.25">
      <c r="B166" s="35"/>
      <c r="C166" s="36"/>
      <c r="D166" s="199" t="s">
        <v>191</v>
      </c>
      <c r="E166" s="36"/>
      <c r="F166" s="200" t="s">
        <v>1178</v>
      </c>
      <c r="G166" s="36"/>
      <c r="H166" s="36"/>
      <c r="I166" s="115"/>
      <c r="J166" s="36"/>
      <c r="K166" s="36"/>
      <c r="L166" s="39"/>
      <c r="M166" s="201"/>
      <c r="N166" s="64"/>
      <c r="O166" s="64"/>
      <c r="P166" s="64"/>
      <c r="Q166" s="64"/>
      <c r="R166" s="64"/>
      <c r="S166" s="64"/>
      <c r="T166" s="65"/>
      <c r="AT166" s="18" t="s">
        <v>191</v>
      </c>
      <c r="AU166" s="18" t="s">
        <v>84</v>
      </c>
    </row>
    <row r="167" spans="2:65" s="1" customFormat="1" ht="24" customHeight="1">
      <c r="B167" s="35"/>
      <c r="C167" s="186" t="s">
        <v>289</v>
      </c>
      <c r="D167" s="186" t="s">
        <v>184</v>
      </c>
      <c r="E167" s="187" t="s">
        <v>1179</v>
      </c>
      <c r="F167" s="188" t="s">
        <v>1180</v>
      </c>
      <c r="G167" s="189" t="s">
        <v>243</v>
      </c>
      <c r="H167" s="190">
        <v>143541.82500000001</v>
      </c>
      <c r="I167" s="191"/>
      <c r="J167" s="192">
        <f>ROUND(I167*H167,2)</f>
        <v>0</v>
      </c>
      <c r="K167" s="188" t="s">
        <v>188</v>
      </c>
      <c r="L167" s="39"/>
      <c r="M167" s="193" t="s">
        <v>28</v>
      </c>
      <c r="N167" s="194" t="s">
        <v>46</v>
      </c>
      <c r="O167" s="64"/>
      <c r="P167" s="195">
        <f>O167*H167</f>
        <v>0</v>
      </c>
      <c r="Q167" s="195">
        <v>0</v>
      </c>
      <c r="R167" s="195">
        <f>Q167*H167</f>
        <v>0</v>
      </c>
      <c r="S167" s="195">
        <v>0</v>
      </c>
      <c r="T167" s="196">
        <f>S167*H167</f>
        <v>0</v>
      </c>
      <c r="AR167" s="197" t="s">
        <v>189</v>
      </c>
      <c r="AT167" s="197" t="s">
        <v>184</v>
      </c>
      <c r="AU167" s="197" t="s">
        <v>84</v>
      </c>
      <c r="AY167" s="18" t="s">
        <v>182</v>
      </c>
      <c r="BE167" s="198">
        <f>IF(N167="základní",J167,0)</f>
        <v>0</v>
      </c>
      <c r="BF167" s="198">
        <f>IF(N167="snížená",J167,0)</f>
        <v>0</v>
      </c>
      <c r="BG167" s="198">
        <f>IF(N167="zákl. přenesená",J167,0)</f>
        <v>0</v>
      </c>
      <c r="BH167" s="198">
        <f>IF(N167="sníž. přenesená",J167,0)</f>
        <v>0</v>
      </c>
      <c r="BI167" s="198">
        <f>IF(N167="nulová",J167,0)</f>
        <v>0</v>
      </c>
      <c r="BJ167" s="18" t="s">
        <v>82</v>
      </c>
      <c r="BK167" s="198">
        <f>ROUND(I167*H167,2)</f>
        <v>0</v>
      </c>
      <c r="BL167" s="18" t="s">
        <v>189</v>
      </c>
      <c r="BM167" s="197" t="s">
        <v>1181</v>
      </c>
    </row>
    <row r="168" spans="2:65" s="1" customFormat="1" ht="29.25">
      <c r="B168" s="35"/>
      <c r="C168" s="36"/>
      <c r="D168" s="199" t="s">
        <v>191</v>
      </c>
      <c r="E168" s="36"/>
      <c r="F168" s="200" t="s">
        <v>1178</v>
      </c>
      <c r="G168" s="36"/>
      <c r="H168" s="36"/>
      <c r="I168" s="115"/>
      <c r="J168" s="36"/>
      <c r="K168" s="36"/>
      <c r="L168" s="39"/>
      <c r="M168" s="201"/>
      <c r="N168" s="64"/>
      <c r="O168" s="64"/>
      <c r="P168" s="64"/>
      <c r="Q168" s="64"/>
      <c r="R168" s="64"/>
      <c r="S168" s="64"/>
      <c r="T168" s="65"/>
      <c r="AT168" s="18" t="s">
        <v>191</v>
      </c>
      <c r="AU168" s="18" t="s">
        <v>84</v>
      </c>
    </row>
    <row r="169" spans="2:65" s="12" customFormat="1">
      <c r="B169" s="202"/>
      <c r="C169" s="203"/>
      <c r="D169" s="199" t="s">
        <v>193</v>
      </c>
      <c r="E169" s="204" t="s">
        <v>28</v>
      </c>
      <c r="F169" s="205" t="s">
        <v>1182</v>
      </c>
      <c r="G169" s="203"/>
      <c r="H169" s="206">
        <v>143541.82500000001</v>
      </c>
      <c r="I169" s="207"/>
      <c r="J169" s="203"/>
      <c r="K169" s="203"/>
      <c r="L169" s="208"/>
      <c r="M169" s="209"/>
      <c r="N169" s="210"/>
      <c r="O169" s="210"/>
      <c r="P169" s="210"/>
      <c r="Q169" s="210"/>
      <c r="R169" s="210"/>
      <c r="S169" s="210"/>
      <c r="T169" s="211"/>
      <c r="AT169" s="212" t="s">
        <v>193</v>
      </c>
      <c r="AU169" s="212" t="s">
        <v>84</v>
      </c>
      <c r="AV169" s="12" t="s">
        <v>84</v>
      </c>
      <c r="AW169" s="12" t="s">
        <v>36</v>
      </c>
      <c r="AX169" s="12" t="s">
        <v>82</v>
      </c>
      <c r="AY169" s="212" t="s">
        <v>182</v>
      </c>
    </row>
    <row r="170" spans="2:65" s="1" customFormat="1" ht="24" customHeight="1">
      <c r="B170" s="35"/>
      <c r="C170" s="186" t="s">
        <v>294</v>
      </c>
      <c r="D170" s="186" t="s">
        <v>184</v>
      </c>
      <c r="E170" s="187" t="s">
        <v>1183</v>
      </c>
      <c r="F170" s="188" t="s">
        <v>1184</v>
      </c>
      <c r="G170" s="189" t="s">
        <v>243</v>
      </c>
      <c r="H170" s="190">
        <v>373.78800000000001</v>
      </c>
      <c r="I170" s="191"/>
      <c r="J170" s="192">
        <f>ROUND(I170*H170,2)</f>
        <v>0</v>
      </c>
      <c r="K170" s="188" t="s">
        <v>188</v>
      </c>
      <c r="L170" s="39"/>
      <c r="M170" s="193" t="s">
        <v>28</v>
      </c>
      <c r="N170" s="194" t="s">
        <v>46</v>
      </c>
      <c r="O170" s="64"/>
      <c r="P170" s="195">
        <f>O170*H170</f>
        <v>0</v>
      </c>
      <c r="Q170" s="195">
        <v>0</v>
      </c>
      <c r="R170" s="195">
        <f>Q170*H170</f>
        <v>0</v>
      </c>
      <c r="S170" s="195">
        <v>0</v>
      </c>
      <c r="T170" s="196">
        <f>S170*H170</f>
        <v>0</v>
      </c>
      <c r="AR170" s="197" t="s">
        <v>189</v>
      </c>
      <c r="AT170" s="197" t="s">
        <v>184</v>
      </c>
      <c r="AU170" s="197" t="s">
        <v>84</v>
      </c>
      <c r="AY170" s="18" t="s">
        <v>182</v>
      </c>
      <c r="BE170" s="198">
        <f>IF(N170="základní",J170,0)</f>
        <v>0</v>
      </c>
      <c r="BF170" s="198">
        <f>IF(N170="snížená",J170,0)</f>
        <v>0</v>
      </c>
      <c r="BG170" s="198">
        <f>IF(N170="zákl. přenesená",J170,0)</f>
        <v>0</v>
      </c>
      <c r="BH170" s="198">
        <f>IF(N170="sníž. přenesená",J170,0)</f>
        <v>0</v>
      </c>
      <c r="BI170" s="198">
        <f>IF(N170="nulová",J170,0)</f>
        <v>0</v>
      </c>
      <c r="BJ170" s="18" t="s">
        <v>82</v>
      </c>
      <c r="BK170" s="198">
        <f>ROUND(I170*H170,2)</f>
        <v>0</v>
      </c>
      <c r="BL170" s="18" t="s">
        <v>189</v>
      </c>
      <c r="BM170" s="197" t="s">
        <v>1185</v>
      </c>
    </row>
    <row r="171" spans="2:65" s="1" customFormat="1" ht="58.5">
      <c r="B171" s="35"/>
      <c r="C171" s="36"/>
      <c r="D171" s="199" t="s">
        <v>191</v>
      </c>
      <c r="E171" s="36"/>
      <c r="F171" s="200" t="s">
        <v>634</v>
      </c>
      <c r="G171" s="36"/>
      <c r="H171" s="36"/>
      <c r="I171" s="115"/>
      <c r="J171" s="36"/>
      <c r="K171" s="36"/>
      <c r="L171" s="39"/>
      <c r="M171" s="201"/>
      <c r="N171" s="64"/>
      <c r="O171" s="64"/>
      <c r="P171" s="64"/>
      <c r="Q171" s="64"/>
      <c r="R171" s="64"/>
      <c r="S171" s="64"/>
      <c r="T171" s="65"/>
      <c r="AT171" s="18" t="s">
        <v>191</v>
      </c>
      <c r="AU171" s="18" t="s">
        <v>84</v>
      </c>
    </row>
    <row r="172" spans="2:65" s="12" customFormat="1">
      <c r="B172" s="202"/>
      <c r="C172" s="203"/>
      <c r="D172" s="199" t="s">
        <v>193</v>
      </c>
      <c r="E172" s="204" t="s">
        <v>28</v>
      </c>
      <c r="F172" s="205" t="s">
        <v>1186</v>
      </c>
      <c r="G172" s="203"/>
      <c r="H172" s="206">
        <v>0.74099999999999999</v>
      </c>
      <c r="I172" s="207"/>
      <c r="J172" s="203"/>
      <c r="K172" s="203"/>
      <c r="L172" s="208"/>
      <c r="M172" s="209"/>
      <c r="N172" s="210"/>
      <c r="O172" s="210"/>
      <c r="P172" s="210"/>
      <c r="Q172" s="210"/>
      <c r="R172" s="210"/>
      <c r="S172" s="210"/>
      <c r="T172" s="211"/>
      <c r="AT172" s="212" t="s">
        <v>193</v>
      </c>
      <c r="AU172" s="212" t="s">
        <v>84</v>
      </c>
      <c r="AV172" s="12" t="s">
        <v>84</v>
      </c>
      <c r="AW172" s="12" t="s">
        <v>36</v>
      </c>
      <c r="AX172" s="12" t="s">
        <v>75</v>
      </c>
      <c r="AY172" s="212" t="s">
        <v>182</v>
      </c>
    </row>
    <row r="173" spans="2:65" s="12" customFormat="1">
      <c r="B173" s="202"/>
      <c r="C173" s="203"/>
      <c r="D173" s="199" t="s">
        <v>193</v>
      </c>
      <c r="E173" s="204" t="s">
        <v>28</v>
      </c>
      <c r="F173" s="205" t="s">
        <v>1187</v>
      </c>
      <c r="G173" s="203"/>
      <c r="H173" s="206">
        <v>108.85</v>
      </c>
      <c r="I173" s="207"/>
      <c r="J173" s="203"/>
      <c r="K173" s="203"/>
      <c r="L173" s="208"/>
      <c r="M173" s="209"/>
      <c r="N173" s="210"/>
      <c r="O173" s="210"/>
      <c r="P173" s="210"/>
      <c r="Q173" s="210"/>
      <c r="R173" s="210"/>
      <c r="S173" s="210"/>
      <c r="T173" s="211"/>
      <c r="AT173" s="212" t="s">
        <v>193</v>
      </c>
      <c r="AU173" s="212" t="s">
        <v>84</v>
      </c>
      <c r="AV173" s="12" t="s">
        <v>84</v>
      </c>
      <c r="AW173" s="12" t="s">
        <v>36</v>
      </c>
      <c r="AX173" s="12" t="s">
        <v>75</v>
      </c>
      <c r="AY173" s="212" t="s">
        <v>182</v>
      </c>
    </row>
    <row r="174" spans="2:65" s="12" customFormat="1">
      <c r="B174" s="202"/>
      <c r="C174" s="203"/>
      <c r="D174" s="199" t="s">
        <v>193</v>
      </c>
      <c r="E174" s="204" t="s">
        <v>28</v>
      </c>
      <c r="F174" s="205" t="s">
        <v>1188</v>
      </c>
      <c r="G174" s="203"/>
      <c r="H174" s="206">
        <v>6.7130000000000001</v>
      </c>
      <c r="I174" s="207"/>
      <c r="J174" s="203"/>
      <c r="K174" s="203"/>
      <c r="L174" s="208"/>
      <c r="M174" s="209"/>
      <c r="N174" s="210"/>
      <c r="O174" s="210"/>
      <c r="P174" s="210"/>
      <c r="Q174" s="210"/>
      <c r="R174" s="210"/>
      <c r="S174" s="210"/>
      <c r="T174" s="211"/>
      <c r="AT174" s="212" t="s">
        <v>193</v>
      </c>
      <c r="AU174" s="212" t="s">
        <v>84</v>
      </c>
      <c r="AV174" s="12" t="s">
        <v>84</v>
      </c>
      <c r="AW174" s="12" t="s">
        <v>36</v>
      </c>
      <c r="AX174" s="12" t="s">
        <v>75</v>
      </c>
      <c r="AY174" s="212" t="s">
        <v>182</v>
      </c>
    </row>
    <row r="175" spans="2:65" s="12" customFormat="1">
      <c r="B175" s="202"/>
      <c r="C175" s="203"/>
      <c r="D175" s="199" t="s">
        <v>193</v>
      </c>
      <c r="E175" s="204" t="s">
        <v>28</v>
      </c>
      <c r="F175" s="205" t="s">
        <v>1189</v>
      </c>
      <c r="G175" s="203"/>
      <c r="H175" s="206">
        <v>16.834</v>
      </c>
      <c r="I175" s="207"/>
      <c r="J175" s="203"/>
      <c r="K175" s="203"/>
      <c r="L175" s="208"/>
      <c r="M175" s="209"/>
      <c r="N175" s="210"/>
      <c r="O175" s="210"/>
      <c r="P175" s="210"/>
      <c r="Q175" s="210"/>
      <c r="R175" s="210"/>
      <c r="S175" s="210"/>
      <c r="T175" s="211"/>
      <c r="AT175" s="212" t="s">
        <v>193</v>
      </c>
      <c r="AU175" s="212" t="s">
        <v>84</v>
      </c>
      <c r="AV175" s="12" t="s">
        <v>84</v>
      </c>
      <c r="AW175" s="12" t="s">
        <v>36</v>
      </c>
      <c r="AX175" s="12" t="s">
        <v>75</v>
      </c>
      <c r="AY175" s="212" t="s">
        <v>182</v>
      </c>
    </row>
    <row r="176" spans="2:65" s="12" customFormat="1">
      <c r="B176" s="202"/>
      <c r="C176" s="203"/>
      <c r="D176" s="199" t="s">
        <v>193</v>
      </c>
      <c r="E176" s="204" t="s">
        <v>28</v>
      </c>
      <c r="F176" s="205" t="s">
        <v>1190</v>
      </c>
      <c r="G176" s="203"/>
      <c r="H176" s="206">
        <v>105</v>
      </c>
      <c r="I176" s="207"/>
      <c r="J176" s="203"/>
      <c r="K176" s="203"/>
      <c r="L176" s="208"/>
      <c r="M176" s="209"/>
      <c r="N176" s="210"/>
      <c r="O176" s="210"/>
      <c r="P176" s="210"/>
      <c r="Q176" s="210"/>
      <c r="R176" s="210"/>
      <c r="S176" s="210"/>
      <c r="T176" s="211"/>
      <c r="AT176" s="212" t="s">
        <v>193</v>
      </c>
      <c r="AU176" s="212" t="s">
        <v>84</v>
      </c>
      <c r="AV176" s="12" t="s">
        <v>84</v>
      </c>
      <c r="AW176" s="12" t="s">
        <v>36</v>
      </c>
      <c r="AX176" s="12" t="s">
        <v>75</v>
      </c>
      <c r="AY176" s="212" t="s">
        <v>182</v>
      </c>
    </row>
    <row r="177" spans="2:65" s="12" customFormat="1">
      <c r="B177" s="202"/>
      <c r="C177" s="203"/>
      <c r="D177" s="199" t="s">
        <v>193</v>
      </c>
      <c r="E177" s="204" t="s">
        <v>28</v>
      </c>
      <c r="F177" s="205" t="s">
        <v>1191</v>
      </c>
      <c r="G177" s="203"/>
      <c r="H177" s="206">
        <v>135.65</v>
      </c>
      <c r="I177" s="207"/>
      <c r="J177" s="203"/>
      <c r="K177" s="203"/>
      <c r="L177" s="208"/>
      <c r="M177" s="209"/>
      <c r="N177" s="210"/>
      <c r="O177" s="210"/>
      <c r="P177" s="210"/>
      <c r="Q177" s="210"/>
      <c r="R177" s="210"/>
      <c r="S177" s="210"/>
      <c r="T177" s="211"/>
      <c r="AT177" s="212" t="s">
        <v>193</v>
      </c>
      <c r="AU177" s="212" t="s">
        <v>84</v>
      </c>
      <c r="AV177" s="12" t="s">
        <v>84</v>
      </c>
      <c r="AW177" s="12" t="s">
        <v>36</v>
      </c>
      <c r="AX177" s="12" t="s">
        <v>75</v>
      </c>
      <c r="AY177" s="212" t="s">
        <v>182</v>
      </c>
    </row>
    <row r="178" spans="2:65" s="13" customFormat="1">
      <c r="B178" s="213"/>
      <c r="C178" s="214"/>
      <c r="D178" s="199" t="s">
        <v>193</v>
      </c>
      <c r="E178" s="215" t="s">
        <v>28</v>
      </c>
      <c r="F178" s="216" t="s">
        <v>196</v>
      </c>
      <c r="G178" s="214"/>
      <c r="H178" s="217">
        <v>373.78800000000001</v>
      </c>
      <c r="I178" s="218"/>
      <c r="J178" s="214"/>
      <c r="K178" s="214"/>
      <c r="L178" s="219"/>
      <c r="M178" s="220"/>
      <c r="N178" s="221"/>
      <c r="O178" s="221"/>
      <c r="P178" s="221"/>
      <c r="Q178" s="221"/>
      <c r="R178" s="221"/>
      <c r="S178" s="221"/>
      <c r="T178" s="222"/>
      <c r="AT178" s="223" t="s">
        <v>193</v>
      </c>
      <c r="AU178" s="223" t="s">
        <v>84</v>
      </c>
      <c r="AV178" s="13" t="s">
        <v>189</v>
      </c>
      <c r="AW178" s="13" t="s">
        <v>36</v>
      </c>
      <c r="AX178" s="13" t="s">
        <v>82</v>
      </c>
      <c r="AY178" s="223" t="s">
        <v>182</v>
      </c>
    </row>
    <row r="179" spans="2:65" s="1" customFormat="1" ht="24" customHeight="1">
      <c r="B179" s="35"/>
      <c r="C179" s="186" t="s">
        <v>7</v>
      </c>
      <c r="D179" s="186" t="s">
        <v>184</v>
      </c>
      <c r="E179" s="187" t="s">
        <v>631</v>
      </c>
      <c r="F179" s="188" t="s">
        <v>632</v>
      </c>
      <c r="G179" s="189" t="s">
        <v>243</v>
      </c>
      <c r="H179" s="190">
        <v>218.511</v>
      </c>
      <c r="I179" s="191"/>
      <c r="J179" s="192">
        <f>ROUND(I179*H179,2)</f>
        <v>0</v>
      </c>
      <c r="K179" s="188" t="s">
        <v>188</v>
      </c>
      <c r="L179" s="39"/>
      <c r="M179" s="193" t="s">
        <v>28</v>
      </c>
      <c r="N179" s="194" t="s">
        <v>46</v>
      </c>
      <c r="O179" s="64"/>
      <c r="P179" s="195">
        <f>O179*H179</f>
        <v>0</v>
      </c>
      <c r="Q179" s="195">
        <v>0</v>
      </c>
      <c r="R179" s="195">
        <f>Q179*H179</f>
        <v>0</v>
      </c>
      <c r="S179" s="195">
        <v>0</v>
      </c>
      <c r="T179" s="196">
        <f>S179*H179</f>
        <v>0</v>
      </c>
      <c r="AR179" s="197" t="s">
        <v>189</v>
      </c>
      <c r="AT179" s="197" t="s">
        <v>184</v>
      </c>
      <c r="AU179" s="197" t="s">
        <v>84</v>
      </c>
      <c r="AY179" s="18" t="s">
        <v>182</v>
      </c>
      <c r="BE179" s="198">
        <f>IF(N179="základní",J179,0)</f>
        <v>0</v>
      </c>
      <c r="BF179" s="198">
        <f>IF(N179="snížená",J179,0)</f>
        <v>0</v>
      </c>
      <c r="BG179" s="198">
        <f>IF(N179="zákl. přenesená",J179,0)</f>
        <v>0</v>
      </c>
      <c r="BH179" s="198">
        <f>IF(N179="sníž. přenesená",J179,0)</f>
        <v>0</v>
      </c>
      <c r="BI179" s="198">
        <f>IF(N179="nulová",J179,0)</f>
        <v>0</v>
      </c>
      <c r="BJ179" s="18" t="s">
        <v>82</v>
      </c>
      <c r="BK179" s="198">
        <f>ROUND(I179*H179,2)</f>
        <v>0</v>
      </c>
      <c r="BL179" s="18" t="s">
        <v>189</v>
      </c>
      <c r="BM179" s="197" t="s">
        <v>1192</v>
      </c>
    </row>
    <row r="180" spans="2:65" s="1" customFormat="1" ht="58.5">
      <c r="B180" s="35"/>
      <c r="C180" s="36"/>
      <c r="D180" s="199" t="s">
        <v>191</v>
      </c>
      <c r="E180" s="36"/>
      <c r="F180" s="200" t="s">
        <v>634</v>
      </c>
      <c r="G180" s="36"/>
      <c r="H180" s="36"/>
      <c r="I180" s="115"/>
      <c r="J180" s="36"/>
      <c r="K180" s="36"/>
      <c r="L180" s="39"/>
      <c r="M180" s="201"/>
      <c r="N180" s="64"/>
      <c r="O180" s="64"/>
      <c r="P180" s="64"/>
      <c r="Q180" s="64"/>
      <c r="R180" s="64"/>
      <c r="S180" s="64"/>
      <c r="T180" s="65"/>
      <c r="AT180" s="18" t="s">
        <v>191</v>
      </c>
      <c r="AU180" s="18" t="s">
        <v>84</v>
      </c>
    </row>
    <row r="181" spans="2:65" s="12" customFormat="1">
      <c r="B181" s="202"/>
      <c r="C181" s="203"/>
      <c r="D181" s="199" t="s">
        <v>193</v>
      </c>
      <c r="E181" s="204" t="s">
        <v>28</v>
      </c>
      <c r="F181" s="205" t="s">
        <v>1193</v>
      </c>
      <c r="G181" s="203"/>
      <c r="H181" s="206">
        <v>38.042000000000002</v>
      </c>
      <c r="I181" s="207"/>
      <c r="J181" s="203"/>
      <c r="K181" s="203"/>
      <c r="L181" s="208"/>
      <c r="M181" s="209"/>
      <c r="N181" s="210"/>
      <c r="O181" s="210"/>
      <c r="P181" s="210"/>
      <c r="Q181" s="210"/>
      <c r="R181" s="210"/>
      <c r="S181" s="210"/>
      <c r="T181" s="211"/>
      <c r="AT181" s="212" t="s">
        <v>193</v>
      </c>
      <c r="AU181" s="212" t="s">
        <v>84</v>
      </c>
      <c r="AV181" s="12" t="s">
        <v>84</v>
      </c>
      <c r="AW181" s="12" t="s">
        <v>36</v>
      </c>
      <c r="AX181" s="12" t="s">
        <v>75</v>
      </c>
      <c r="AY181" s="212" t="s">
        <v>182</v>
      </c>
    </row>
    <row r="182" spans="2:65" s="12" customFormat="1">
      <c r="B182" s="202"/>
      <c r="C182" s="203"/>
      <c r="D182" s="199" t="s">
        <v>193</v>
      </c>
      <c r="E182" s="204" t="s">
        <v>28</v>
      </c>
      <c r="F182" s="205" t="s">
        <v>1194</v>
      </c>
      <c r="G182" s="203"/>
      <c r="H182" s="206">
        <v>-2.238</v>
      </c>
      <c r="I182" s="207"/>
      <c r="J182" s="203"/>
      <c r="K182" s="203"/>
      <c r="L182" s="208"/>
      <c r="M182" s="209"/>
      <c r="N182" s="210"/>
      <c r="O182" s="210"/>
      <c r="P182" s="210"/>
      <c r="Q182" s="210"/>
      <c r="R182" s="210"/>
      <c r="S182" s="210"/>
      <c r="T182" s="211"/>
      <c r="AT182" s="212" t="s">
        <v>193</v>
      </c>
      <c r="AU182" s="212" t="s">
        <v>84</v>
      </c>
      <c r="AV182" s="12" t="s">
        <v>84</v>
      </c>
      <c r="AW182" s="12" t="s">
        <v>36</v>
      </c>
      <c r="AX182" s="12" t="s">
        <v>75</v>
      </c>
      <c r="AY182" s="212" t="s">
        <v>182</v>
      </c>
    </row>
    <row r="183" spans="2:65" s="12" customFormat="1">
      <c r="B183" s="202"/>
      <c r="C183" s="203"/>
      <c r="D183" s="199" t="s">
        <v>193</v>
      </c>
      <c r="E183" s="204" t="s">
        <v>28</v>
      </c>
      <c r="F183" s="205" t="s">
        <v>1195</v>
      </c>
      <c r="G183" s="203"/>
      <c r="H183" s="206">
        <v>-0.55200000000000005</v>
      </c>
      <c r="I183" s="207"/>
      <c r="J183" s="203"/>
      <c r="K183" s="203"/>
      <c r="L183" s="208"/>
      <c r="M183" s="209"/>
      <c r="N183" s="210"/>
      <c r="O183" s="210"/>
      <c r="P183" s="210"/>
      <c r="Q183" s="210"/>
      <c r="R183" s="210"/>
      <c r="S183" s="210"/>
      <c r="T183" s="211"/>
      <c r="AT183" s="212" t="s">
        <v>193</v>
      </c>
      <c r="AU183" s="212" t="s">
        <v>84</v>
      </c>
      <c r="AV183" s="12" t="s">
        <v>84</v>
      </c>
      <c r="AW183" s="12" t="s">
        <v>36</v>
      </c>
      <c r="AX183" s="12" t="s">
        <v>75</v>
      </c>
      <c r="AY183" s="212" t="s">
        <v>182</v>
      </c>
    </row>
    <row r="184" spans="2:65" s="12" customFormat="1">
      <c r="B184" s="202"/>
      <c r="C184" s="203"/>
      <c r="D184" s="199" t="s">
        <v>193</v>
      </c>
      <c r="E184" s="204" t="s">
        <v>28</v>
      </c>
      <c r="F184" s="205" t="s">
        <v>1196</v>
      </c>
      <c r="G184" s="203"/>
      <c r="H184" s="206">
        <v>185.47</v>
      </c>
      <c r="I184" s="207"/>
      <c r="J184" s="203"/>
      <c r="K184" s="203"/>
      <c r="L184" s="208"/>
      <c r="M184" s="209"/>
      <c r="N184" s="210"/>
      <c r="O184" s="210"/>
      <c r="P184" s="210"/>
      <c r="Q184" s="210"/>
      <c r="R184" s="210"/>
      <c r="S184" s="210"/>
      <c r="T184" s="211"/>
      <c r="AT184" s="212" t="s">
        <v>193</v>
      </c>
      <c r="AU184" s="212" t="s">
        <v>84</v>
      </c>
      <c r="AV184" s="12" t="s">
        <v>84</v>
      </c>
      <c r="AW184" s="12" t="s">
        <v>36</v>
      </c>
      <c r="AX184" s="12" t="s">
        <v>75</v>
      </c>
      <c r="AY184" s="212" t="s">
        <v>182</v>
      </c>
    </row>
    <row r="185" spans="2:65" s="12" customFormat="1">
      <c r="B185" s="202"/>
      <c r="C185" s="203"/>
      <c r="D185" s="199" t="s">
        <v>193</v>
      </c>
      <c r="E185" s="204" t="s">
        <v>28</v>
      </c>
      <c r="F185" s="205" t="s">
        <v>1197</v>
      </c>
      <c r="G185" s="203"/>
      <c r="H185" s="206">
        <v>-2.2109999999999999</v>
      </c>
      <c r="I185" s="207"/>
      <c r="J185" s="203"/>
      <c r="K185" s="203"/>
      <c r="L185" s="208"/>
      <c r="M185" s="209"/>
      <c r="N185" s="210"/>
      <c r="O185" s="210"/>
      <c r="P185" s="210"/>
      <c r="Q185" s="210"/>
      <c r="R185" s="210"/>
      <c r="S185" s="210"/>
      <c r="T185" s="211"/>
      <c r="AT185" s="212" t="s">
        <v>193</v>
      </c>
      <c r="AU185" s="212" t="s">
        <v>84</v>
      </c>
      <c r="AV185" s="12" t="s">
        <v>84</v>
      </c>
      <c r="AW185" s="12" t="s">
        <v>36</v>
      </c>
      <c r="AX185" s="12" t="s">
        <v>75</v>
      </c>
      <c r="AY185" s="212" t="s">
        <v>182</v>
      </c>
    </row>
    <row r="186" spans="2:65" s="13" customFormat="1">
      <c r="B186" s="213"/>
      <c r="C186" s="214"/>
      <c r="D186" s="199" t="s">
        <v>193</v>
      </c>
      <c r="E186" s="215" t="s">
        <v>28</v>
      </c>
      <c r="F186" s="216" t="s">
        <v>196</v>
      </c>
      <c r="G186" s="214"/>
      <c r="H186" s="217">
        <v>218.511</v>
      </c>
      <c r="I186" s="218"/>
      <c r="J186" s="214"/>
      <c r="K186" s="214"/>
      <c r="L186" s="219"/>
      <c r="M186" s="220"/>
      <c r="N186" s="221"/>
      <c r="O186" s="221"/>
      <c r="P186" s="221"/>
      <c r="Q186" s="221"/>
      <c r="R186" s="221"/>
      <c r="S186" s="221"/>
      <c r="T186" s="222"/>
      <c r="AT186" s="223" t="s">
        <v>193</v>
      </c>
      <c r="AU186" s="223" t="s">
        <v>84</v>
      </c>
      <c r="AV186" s="13" t="s">
        <v>189</v>
      </c>
      <c r="AW186" s="13" t="s">
        <v>36</v>
      </c>
      <c r="AX186" s="13" t="s">
        <v>82</v>
      </c>
      <c r="AY186" s="223" t="s">
        <v>182</v>
      </c>
    </row>
    <row r="187" spans="2:65" s="1" customFormat="1" ht="24" customHeight="1">
      <c r="B187" s="35"/>
      <c r="C187" s="186" t="s">
        <v>302</v>
      </c>
      <c r="D187" s="186" t="s">
        <v>184</v>
      </c>
      <c r="E187" s="187" t="s">
        <v>1198</v>
      </c>
      <c r="F187" s="188" t="s">
        <v>1199</v>
      </c>
      <c r="G187" s="189" t="s">
        <v>243</v>
      </c>
      <c r="H187" s="190">
        <v>570.39800000000002</v>
      </c>
      <c r="I187" s="191"/>
      <c r="J187" s="192">
        <f>ROUND(I187*H187,2)</f>
        <v>0</v>
      </c>
      <c r="K187" s="188" t="s">
        <v>188</v>
      </c>
      <c r="L187" s="39"/>
      <c r="M187" s="193" t="s">
        <v>28</v>
      </c>
      <c r="N187" s="194" t="s">
        <v>46</v>
      </c>
      <c r="O187" s="64"/>
      <c r="P187" s="195">
        <f>O187*H187</f>
        <v>0</v>
      </c>
      <c r="Q187" s="195">
        <v>0</v>
      </c>
      <c r="R187" s="195">
        <f>Q187*H187</f>
        <v>0</v>
      </c>
      <c r="S187" s="195">
        <v>0</v>
      </c>
      <c r="T187" s="196">
        <f>S187*H187</f>
        <v>0</v>
      </c>
      <c r="AR187" s="197" t="s">
        <v>189</v>
      </c>
      <c r="AT187" s="197" t="s">
        <v>184</v>
      </c>
      <c r="AU187" s="197" t="s">
        <v>84</v>
      </c>
      <c r="AY187" s="18" t="s">
        <v>182</v>
      </c>
      <c r="BE187" s="198">
        <f>IF(N187="základní",J187,0)</f>
        <v>0</v>
      </c>
      <c r="BF187" s="198">
        <f>IF(N187="snížená",J187,0)</f>
        <v>0</v>
      </c>
      <c r="BG187" s="198">
        <f>IF(N187="zákl. přenesená",J187,0)</f>
        <v>0</v>
      </c>
      <c r="BH187" s="198">
        <f>IF(N187="sníž. přenesená",J187,0)</f>
        <v>0</v>
      </c>
      <c r="BI187" s="198">
        <f>IF(N187="nulová",J187,0)</f>
        <v>0</v>
      </c>
      <c r="BJ187" s="18" t="s">
        <v>82</v>
      </c>
      <c r="BK187" s="198">
        <f>ROUND(I187*H187,2)</f>
        <v>0</v>
      </c>
      <c r="BL187" s="18" t="s">
        <v>189</v>
      </c>
      <c r="BM187" s="197" t="s">
        <v>1200</v>
      </c>
    </row>
    <row r="188" spans="2:65" s="1" customFormat="1" ht="58.5">
      <c r="B188" s="35"/>
      <c r="C188" s="36"/>
      <c r="D188" s="199" t="s">
        <v>191</v>
      </c>
      <c r="E188" s="36"/>
      <c r="F188" s="200" t="s">
        <v>634</v>
      </c>
      <c r="G188" s="36"/>
      <c r="H188" s="36"/>
      <c r="I188" s="115"/>
      <c r="J188" s="36"/>
      <c r="K188" s="36"/>
      <c r="L188" s="39"/>
      <c r="M188" s="201"/>
      <c r="N188" s="64"/>
      <c r="O188" s="64"/>
      <c r="P188" s="64"/>
      <c r="Q188" s="64"/>
      <c r="R188" s="64"/>
      <c r="S188" s="64"/>
      <c r="T188" s="65"/>
      <c r="AT188" s="18" t="s">
        <v>191</v>
      </c>
      <c r="AU188" s="18" t="s">
        <v>84</v>
      </c>
    </row>
    <row r="189" spans="2:65" s="12" customFormat="1">
      <c r="B189" s="202"/>
      <c r="C189" s="203"/>
      <c r="D189" s="199" t="s">
        <v>193</v>
      </c>
      <c r="E189" s="204" t="s">
        <v>28</v>
      </c>
      <c r="F189" s="205" t="s">
        <v>1201</v>
      </c>
      <c r="G189" s="203"/>
      <c r="H189" s="206">
        <v>616.81399999999996</v>
      </c>
      <c r="I189" s="207"/>
      <c r="J189" s="203"/>
      <c r="K189" s="203"/>
      <c r="L189" s="208"/>
      <c r="M189" s="209"/>
      <c r="N189" s="210"/>
      <c r="O189" s="210"/>
      <c r="P189" s="210"/>
      <c r="Q189" s="210"/>
      <c r="R189" s="210"/>
      <c r="S189" s="210"/>
      <c r="T189" s="211"/>
      <c r="AT189" s="212" t="s">
        <v>193</v>
      </c>
      <c r="AU189" s="212" t="s">
        <v>84</v>
      </c>
      <c r="AV189" s="12" t="s">
        <v>84</v>
      </c>
      <c r="AW189" s="12" t="s">
        <v>36</v>
      </c>
      <c r="AX189" s="12" t="s">
        <v>75</v>
      </c>
      <c r="AY189" s="212" t="s">
        <v>182</v>
      </c>
    </row>
    <row r="190" spans="2:65" s="12" customFormat="1">
      <c r="B190" s="202"/>
      <c r="C190" s="203"/>
      <c r="D190" s="199" t="s">
        <v>193</v>
      </c>
      <c r="E190" s="204" t="s">
        <v>28</v>
      </c>
      <c r="F190" s="205" t="s">
        <v>1202</v>
      </c>
      <c r="G190" s="203"/>
      <c r="H190" s="206">
        <v>-36.283000000000001</v>
      </c>
      <c r="I190" s="207"/>
      <c r="J190" s="203"/>
      <c r="K190" s="203"/>
      <c r="L190" s="208"/>
      <c r="M190" s="209"/>
      <c r="N190" s="210"/>
      <c r="O190" s="210"/>
      <c r="P190" s="210"/>
      <c r="Q190" s="210"/>
      <c r="R190" s="210"/>
      <c r="S190" s="210"/>
      <c r="T190" s="211"/>
      <c r="AT190" s="212" t="s">
        <v>193</v>
      </c>
      <c r="AU190" s="212" t="s">
        <v>84</v>
      </c>
      <c r="AV190" s="12" t="s">
        <v>84</v>
      </c>
      <c r="AW190" s="12" t="s">
        <v>36</v>
      </c>
      <c r="AX190" s="12" t="s">
        <v>75</v>
      </c>
      <c r="AY190" s="212" t="s">
        <v>182</v>
      </c>
    </row>
    <row r="191" spans="2:65" s="12" customFormat="1">
      <c r="B191" s="202"/>
      <c r="C191" s="203"/>
      <c r="D191" s="199" t="s">
        <v>193</v>
      </c>
      <c r="E191" s="204" t="s">
        <v>28</v>
      </c>
      <c r="F191" s="205" t="s">
        <v>1203</v>
      </c>
      <c r="G191" s="203"/>
      <c r="H191" s="206">
        <v>-7.9219999999999997</v>
      </c>
      <c r="I191" s="207"/>
      <c r="J191" s="203"/>
      <c r="K191" s="203"/>
      <c r="L191" s="208"/>
      <c r="M191" s="209"/>
      <c r="N191" s="210"/>
      <c r="O191" s="210"/>
      <c r="P191" s="210"/>
      <c r="Q191" s="210"/>
      <c r="R191" s="210"/>
      <c r="S191" s="210"/>
      <c r="T191" s="211"/>
      <c r="AT191" s="212" t="s">
        <v>193</v>
      </c>
      <c r="AU191" s="212" t="s">
        <v>84</v>
      </c>
      <c r="AV191" s="12" t="s">
        <v>84</v>
      </c>
      <c r="AW191" s="12" t="s">
        <v>36</v>
      </c>
      <c r="AX191" s="12" t="s">
        <v>75</v>
      </c>
      <c r="AY191" s="212" t="s">
        <v>182</v>
      </c>
    </row>
    <row r="192" spans="2:65" s="12" customFormat="1">
      <c r="B192" s="202"/>
      <c r="C192" s="203"/>
      <c r="D192" s="199" t="s">
        <v>193</v>
      </c>
      <c r="E192" s="204" t="s">
        <v>28</v>
      </c>
      <c r="F192" s="205" t="s">
        <v>1197</v>
      </c>
      <c r="G192" s="203"/>
      <c r="H192" s="206">
        <v>-2.2109999999999999</v>
      </c>
      <c r="I192" s="207"/>
      <c r="J192" s="203"/>
      <c r="K192" s="203"/>
      <c r="L192" s="208"/>
      <c r="M192" s="209"/>
      <c r="N192" s="210"/>
      <c r="O192" s="210"/>
      <c r="P192" s="210"/>
      <c r="Q192" s="210"/>
      <c r="R192" s="210"/>
      <c r="S192" s="210"/>
      <c r="T192" s="211"/>
      <c r="AT192" s="212" t="s">
        <v>193</v>
      </c>
      <c r="AU192" s="212" t="s">
        <v>84</v>
      </c>
      <c r="AV192" s="12" t="s">
        <v>84</v>
      </c>
      <c r="AW192" s="12" t="s">
        <v>36</v>
      </c>
      <c r="AX192" s="12" t="s">
        <v>75</v>
      </c>
      <c r="AY192" s="212" t="s">
        <v>182</v>
      </c>
    </row>
    <row r="193" spans="2:65" s="13" customFormat="1">
      <c r="B193" s="213"/>
      <c r="C193" s="214"/>
      <c r="D193" s="199" t="s">
        <v>193</v>
      </c>
      <c r="E193" s="215" t="s">
        <v>28</v>
      </c>
      <c r="F193" s="216" t="s">
        <v>196</v>
      </c>
      <c r="G193" s="214"/>
      <c r="H193" s="217">
        <v>570.39800000000002</v>
      </c>
      <c r="I193" s="218"/>
      <c r="J193" s="214"/>
      <c r="K193" s="214"/>
      <c r="L193" s="219"/>
      <c r="M193" s="220"/>
      <c r="N193" s="221"/>
      <c r="O193" s="221"/>
      <c r="P193" s="221"/>
      <c r="Q193" s="221"/>
      <c r="R193" s="221"/>
      <c r="S193" s="221"/>
      <c r="T193" s="222"/>
      <c r="AT193" s="223" t="s">
        <v>193</v>
      </c>
      <c r="AU193" s="223" t="s">
        <v>84</v>
      </c>
      <c r="AV193" s="13" t="s">
        <v>189</v>
      </c>
      <c r="AW193" s="13" t="s">
        <v>36</v>
      </c>
      <c r="AX193" s="13" t="s">
        <v>82</v>
      </c>
      <c r="AY193" s="223" t="s">
        <v>182</v>
      </c>
    </row>
    <row r="194" spans="2:65" s="1" customFormat="1" ht="24" customHeight="1">
      <c r="B194" s="35"/>
      <c r="C194" s="186" t="s">
        <v>308</v>
      </c>
      <c r="D194" s="186" t="s">
        <v>184</v>
      </c>
      <c r="E194" s="187" t="s">
        <v>1204</v>
      </c>
      <c r="F194" s="188" t="s">
        <v>1205</v>
      </c>
      <c r="G194" s="189" t="s">
        <v>243</v>
      </c>
      <c r="H194" s="190">
        <v>4.202</v>
      </c>
      <c r="I194" s="191"/>
      <c r="J194" s="192">
        <f>ROUND(I194*H194,2)</f>
        <v>0</v>
      </c>
      <c r="K194" s="188" t="s">
        <v>188</v>
      </c>
      <c r="L194" s="39"/>
      <c r="M194" s="193" t="s">
        <v>28</v>
      </c>
      <c r="N194" s="194" t="s">
        <v>46</v>
      </c>
      <c r="O194" s="64"/>
      <c r="P194" s="195">
        <f>O194*H194</f>
        <v>0</v>
      </c>
      <c r="Q194" s="195">
        <v>0</v>
      </c>
      <c r="R194" s="195">
        <f>Q194*H194</f>
        <v>0</v>
      </c>
      <c r="S194" s="195">
        <v>0</v>
      </c>
      <c r="T194" s="196">
        <f>S194*H194</f>
        <v>0</v>
      </c>
      <c r="AR194" s="197" t="s">
        <v>189</v>
      </c>
      <c r="AT194" s="197" t="s">
        <v>184</v>
      </c>
      <c r="AU194" s="197" t="s">
        <v>84</v>
      </c>
      <c r="AY194" s="18" t="s">
        <v>182</v>
      </c>
      <c r="BE194" s="198">
        <f>IF(N194="základní",J194,0)</f>
        <v>0</v>
      </c>
      <c r="BF194" s="198">
        <f>IF(N194="snížená",J194,0)</f>
        <v>0</v>
      </c>
      <c r="BG194" s="198">
        <f>IF(N194="zákl. přenesená",J194,0)</f>
        <v>0</v>
      </c>
      <c r="BH194" s="198">
        <f>IF(N194="sníž. přenesená",J194,0)</f>
        <v>0</v>
      </c>
      <c r="BI194" s="198">
        <f>IF(N194="nulová",J194,0)</f>
        <v>0</v>
      </c>
      <c r="BJ194" s="18" t="s">
        <v>82</v>
      </c>
      <c r="BK194" s="198">
        <f>ROUND(I194*H194,2)</f>
        <v>0</v>
      </c>
      <c r="BL194" s="18" t="s">
        <v>189</v>
      </c>
      <c r="BM194" s="197" t="s">
        <v>1206</v>
      </c>
    </row>
    <row r="195" spans="2:65" s="1" customFormat="1" ht="58.5">
      <c r="B195" s="35"/>
      <c r="C195" s="36"/>
      <c r="D195" s="199" t="s">
        <v>191</v>
      </c>
      <c r="E195" s="36"/>
      <c r="F195" s="200" t="s">
        <v>634</v>
      </c>
      <c r="G195" s="36"/>
      <c r="H195" s="36"/>
      <c r="I195" s="115"/>
      <c r="J195" s="36"/>
      <c r="K195" s="36"/>
      <c r="L195" s="39"/>
      <c r="M195" s="201"/>
      <c r="N195" s="64"/>
      <c r="O195" s="64"/>
      <c r="P195" s="64"/>
      <c r="Q195" s="64"/>
      <c r="R195" s="64"/>
      <c r="S195" s="64"/>
      <c r="T195" s="65"/>
      <c r="AT195" s="18" t="s">
        <v>191</v>
      </c>
      <c r="AU195" s="18" t="s">
        <v>84</v>
      </c>
    </row>
    <row r="196" spans="2:65" s="12" customFormat="1">
      <c r="B196" s="202"/>
      <c r="C196" s="203"/>
      <c r="D196" s="199" t="s">
        <v>193</v>
      </c>
      <c r="E196" s="204" t="s">
        <v>28</v>
      </c>
      <c r="F196" s="205" t="s">
        <v>1207</v>
      </c>
      <c r="G196" s="203"/>
      <c r="H196" s="206">
        <v>4.202</v>
      </c>
      <c r="I196" s="207"/>
      <c r="J196" s="203"/>
      <c r="K196" s="203"/>
      <c r="L196" s="208"/>
      <c r="M196" s="209"/>
      <c r="N196" s="210"/>
      <c r="O196" s="210"/>
      <c r="P196" s="210"/>
      <c r="Q196" s="210"/>
      <c r="R196" s="210"/>
      <c r="S196" s="210"/>
      <c r="T196" s="211"/>
      <c r="AT196" s="212" t="s">
        <v>193</v>
      </c>
      <c r="AU196" s="212" t="s">
        <v>84</v>
      </c>
      <c r="AV196" s="12" t="s">
        <v>84</v>
      </c>
      <c r="AW196" s="12" t="s">
        <v>36</v>
      </c>
      <c r="AX196" s="12" t="s">
        <v>75</v>
      </c>
      <c r="AY196" s="212" t="s">
        <v>182</v>
      </c>
    </row>
    <row r="197" spans="2:65" s="13" customFormat="1">
      <c r="B197" s="213"/>
      <c r="C197" s="214"/>
      <c r="D197" s="199" t="s">
        <v>193</v>
      </c>
      <c r="E197" s="215" t="s">
        <v>28</v>
      </c>
      <c r="F197" s="216" t="s">
        <v>196</v>
      </c>
      <c r="G197" s="214"/>
      <c r="H197" s="217">
        <v>4.202</v>
      </c>
      <c r="I197" s="218"/>
      <c r="J197" s="214"/>
      <c r="K197" s="214"/>
      <c r="L197" s="219"/>
      <c r="M197" s="220"/>
      <c r="N197" s="221"/>
      <c r="O197" s="221"/>
      <c r="P197" s="221"/>
      <c r="Q197" s="221"/>
      <c r="R197" s="221"/>
      <c r="S197" s="221"/>
      <c r="T197" s="222"/>
      <c r="AT197" s="223" t="s">
        <v>193</v>
      </c>
      <c r="AU197" s="223" t="s">
        <v>84</v>
      </c>
      <c r="AV197" s="13" t="s">
        <v>189</v>
      </c>
      <c r="AW197" s="13" t="s">
        <v>36</v>
      </c>
      <c r="AX197" s="13" t="s">
        <v>82</v>
      </c>
      <c r="AY197" s="223" t="s">
        <v>182</v>
      </c>
    </row>
    <row r="198" spans="2:65" s="1" customFormat="1" ht="24" customHeight="1">
      <c r="B198" s="35"/>
      <c r="C198" s="186" t="s">
        <v>314</v>
      </c>
      <c r="D198" s="186" t="s">
        <v>184</v>
      </c>
      <c r="E198" s="187" t="s">
        <v>1208</v>
      </c>
      <c r="F198" s="188" t="s">
        <v>1209</v>
      </c>
      <c r="G198" s="189" t="s">
        <v>243</v>
      </c>
      <c r="H198" s="190">
        <v>8.4740000000000002</v>
      </c>
      <c r="I198" s="191"/>
      <c r="J198" s="192">
        <f>ROUND(I198*H198,2)</f>
        <v>0</v>
      </c>
      <c r="K198" s="188" t="s">
        <v>188</v>
      </c>
      <c r="L198" s="39"/>
      <c r="M198" s="193" t="s">
        <v>28</v>
      </c>
      <c r="N198" s="194" t="s">
        <v>46</v>
      </c>
      <c r="O198" s="64"/>
      <c r="P198" s="195">
        <f>O198*H198</f>
        <v>0</v>
      </c>
      <c r="Q198" s="195">
        <v>0</v>
      </c>
      <c r="R198" s="195">
        <f>Q198*H198</f>
        <v>0</v>
      </c>
      <c r="S198" s="195">
        <v>0</v>
      </c>
      <c r="T198" s="196">
        <f>S198*H198</f>
        <v>0</v>
      </c>
      <c r="AR198" s="197" t="s">
        <v>189</v>
      </c>
      <c r="AT198" s="197" t="s">
        <v>184</v>
      </c>
      <c r="AU198" s="197" t="s">
        <v>84</v>
      </c>
      <c r="AY198" s="18" t="s">
        <v>182</v>
      </c>
      <c r="BE198" s="198">
        <f>IF(N198="základní",J198,0)</f>
        <v>0</v>
      </c>
      <c r="BF198" s="198">
        <f>IF(N198="snížená",J198,0)</f>
        <v>0</v>
      </c>
      <c r="BG198" s="198">
        <f>IF(N198="zákl. přenesená",J198,0)</f>
        <v>0</v>
      </c>
      <c r="BH198" s="198">
        <f>IF(N198="sníž. přenesená",J198,0)</f>
        <v>0</v>
      </c>
      <c r="BI198" s="198">
        <f>IF(N198="nulová",J198,0)</f>
        <v>0</v>
      </c>
      <c r="BJ198" s="18" t="s">
        <v>82</v>
      </c>
      <c r="BK198" s="198">
        <f>ROUND(I198*H198,2)</f>
        <v>0</v>
      </c>
      <c r="BL198" s="18" t="s">
        <v>189</v>
      </c>
      <c r="BM198" s="197" t="s">
        <v>1210</v>
      </c>
    </row>
    <row r="199" spans="2:65" s="1" customFormat="1" ht="58.5">
      <c r="B199" s="35"/>
      <c r="C199" s="36"/>
      <c r="D199" s="199" t="s">
        <v>191</v>
      </c>
      <c r="E199" s="36"/>
      <c r="F199" s="200" t="s">
        <v>634</v>
      </c>
      <c r="G199" s="36"/>
      <c r="H199" s="36"/>
      <c r="I199" s="115"/>
      <c r="J199" s="36"/>
      <c r="K199" s="36"/>
      <c r="L199" s="39"/>
      <c r="M199" s="201"/>
      <c r="N199" s="64"/>
      <c r="O199" s="64"/>
      <c r="P199" s="64"/>
      <c r="Q199" s="64"/>
      <c r="R199" s="64"/>
      <c r="S199" s="64"/>
      <c r="T199" s="65"/>
      <c r="AT199" s="18" t="s">
        <v>191</v>
      </c>
      <c r="AU199" s="18" t="s">
        <v>84</v>
      </c>
    </row>
    <row r="200" spans="2:65" s="12" customFormat="1">
      <c r="B200" s="202"/>
      <c r="C200" s="203"/>
      <c r="D200" s="199" t="s">
        <v>193</v>
      </c>
      <c r="E200" s="204" t="s">
        <v>28</v>
      </c>
      <c r="F200" s="205" t="s">
        <v>1211</v>
      </c>
      <c r="G200" s="203"/>
      <c r="H200" s="206">
        <v>0.55200000000000005</v>
      </c>
      <c r="I200" s="207"/>
      <c r="J200" s="203"/>
      <c r="K200" s="203"/>
      <c r="L200" s="208"/>
      <c r="M200" s="209"/>
      <c r="N200" s="210"/>
      <c r="O200" s="210"/>
      <c r="P200" s="210"/>
      <c r="Q200" s="210"/>
      <c r="R200" s="210"/>
      <c r="S200" s="210"/>
      <c r="T200" s="211"/>
      <c r="AT200" s="212" t="s">
        <v>193</v>
      </c>
      <c r="AU200" s="212" t="s">
        <v>84</v>
      </c>
      <c r="AV200" s="12" t="s">
        <v>84</v>
      </c>
      <c r="AW200" s="12" t="s">
        <v>36</v>
      </c>
      <c r="AX200" s="12" t="s">
        <v>75</v>
      </c>
      <c r="AY200" s="212" t="s">
        <v>182</v>
      </c>
    </row>
    <row r="201" spans="2:65" s="12" customFormat="1">
      <c r="B201" s="202"/>
      <c r="C201" s="203"/>
      <c r="D201" s="199" t="s">
        <v>193</v>
      </c>
      <c r="E201" s="204" t="s">
        <v>28</v>
      </c>
      <c r="F201" s="205" t="s">
        <v>1212</v>
      </c>
      <c r="G201" s="203"/>
      <c r="H201" s="206">
        <v>7.9219999999999997</v>
      </c>
      <c r="I201" s="207"/>
      <c r="J201" s="203"/>
      <c r="K201" s="203"/>
      <c r="L201" s="208"/>
      <c r="M201" s="209"/>
      <c r="N201" s="210"/>
      <c r="O201" s="210"/>
      <c r="P201" s="210"/>
      <c r="Q201" s="210"/>
      <c r="R201" s="210"/>
      <c r="S201" s="210"/>
      <c r="T201" s="211"/>
      <c r="AT201" s="212" t="s">
        <v>193</v>
      </c>
      <c r="AU201" s="212" t="s">
        <v>84</v>
      </c>
      <c r="AV201" s="12" t="s">
        <v>84</v>
      </c>
      <c r="AW201" s="12" t="s">
        <v>36</v>
      </c>
      <c r="AX201" s="12" t="s">
        <v>75</v>
      </c>
      <c r="AY201" s="212" t="s">
        <v>182</v>
      </c>
    </row>
    <row r="202" spans="2:65" s="13" customFormat="1">
      <c r="B202" s="213"/>
      <c r="C202" s="214"/>
      <c r="D202" s="199" t="s">
        <v>193</v>
      </c>
      <c r="E202" s="215" t="s">
        <v>28</v>
      </c>
      <c r="F202" s="216" t="s">
        <v>196</v>
      </c>
      <c r="G202" s="214"/>
      <c r="H202" s="217">
        <v>8.4740000000000002</v>
      </c>
      <c r="I202" s="218"/>
      <c r="J202" s="214"/>
      <c r="K202" s="214"/>
      <c r="L202" s="219"/>
      <c r="M202" s="220"/>
      <c r="N202" s="221"/>
      <c r="O202" s="221"/>
      <c r="P202" s="221"/>
      <c r="Q202" s="221"/>
      <c r="R202" s="221"/>
      <c r="S202" s="221"/>
      <c r="T202" s="222"/>
      <c r="AT202" s="223" t="s">
        <v>193</v>
      </c>
      <c r="AU202" s="223" t="s">
        <v>84</v>
      </c>
      <c r="AV202" s="13" t="s">
        <v>189</v>
      </c>
      <c r="AW202" s="13" t="s">
        <v>36</v>
      </c>
      <c r="AX202" s="13" t="s">
        <v>82</v>
      </c>
      <c r="AY202" s="223" t="s">
        <v>182</v>
      </c>
    </row>
    <row r="203" spans="2:65" s="1" customFormat="1" ht="24" customHeight="1">
      <c r="B203" s="35"/>
      <c r="C203" s="186" t="s">
        <v>322</v>
      </c>
      <c r="D203" s="186" t="s">
        <v>184</v>
      </c>
      <c r="E203" s="187" t="s">
        <v>716</v>
      </c>
      <c r="F203" s="188" t="s">
        <v>717</v>
      </c>
      <c r="G203" s="189" t="s">
        <v>243</v>
      </c>
      <c r="H203" s="190">
        <v>67.816000000000003</v>
      </c>
      <c r="I203" s="191"/>
      <c r="J203" s="192">
        <f>ROUND(I203*H203,2)</f>
        <v>0</v>
      </c>
      <c r="K203" s="188" t="s">
        <v>188</v>
      </c>
      <c r="L203" s="39"/>
      <c r="M203" s="193" t="s">
        <v>28</v>
      </c>
      <c r="N203" s="194" t="s">
        <v>46</v>
      </c>
      <c r="O203" s="64"/>
      <c r="P203" s="195">
        <f>O203*H203</f>
        <v>0</v>
      </c>
      <c r="Q203" s="195">
        <v>0</v>
      </c>
      <c r="R203" s="195">
        <f>Q203*H203</f>
        <v>0</v>
      </c>
      <c r="S203" s="195">
        <v>0</v>
      </c>
      <c r="T203" s="196">
        <f>S203*H203</f>
        <v>0</v>
      </c>
      <c r="AR203" s="197" t="s">
        <v>189</v>
      </c>
      <c r="AT203" s="197" t="s">
        <v>184</v>
      </c>
      <c r="AU203" s="197" t="s">
        <v>84</v>
      </c>
      <c r="AY203" s="18" t="s">
        <v>182</v>
      </c>
      <c r="BE203" s="198">
        <f>IF(N203="základní",J203,0)</f>
        <v>0</v>
      </c>
      <c r="BF203" s="198">
        <f>IF(N203="snížená",J203,0)</f>
        <v>0</v>
      </c>
      <c r="BG203" s="198">
        <f>IF(N203="zákl. přenesená",J203,0)</f>
        <v>0</v>
      </c>
      <c r="BH203" s="198">
        <f>IF(N203="sníž. přenesená",J203,0)</f>
        <v>0</v>
      </c>
      <c r="BI203" s="198">
        <f>IF(N203="nulová",J203,0)</f>
        <v>0</v>
      </c>
      <c r="BJ203" s="18" t="s">
        <v>82</v>
      </c>
      <c r="BK203" s="198">
        <f>ROUND(I203*H203,2)</f>
        <v>0</v>
      </c>
      <c r="BL203" s="18" t="s">
        <v>189</v>
      </c>
      <c r="BM203" s="197" t="s">
        <v>1213</v>
      </c>
    </row>
    <row r="204" spans="2:65" s="1" customFormat="1" ht="58.5">
      <c r="B204" s="35"/>
      <c r="C204" s="36"/>
      <c r="D204" s="199" t="s">
        <v>191</v>
      </c>
      <c r="E204" s="36"/>
      <c r="F204" s="200" t="s">
        <v>634</v>
      </c>
      <c r="G204" s="36"/>
      <c r="H204" s="36"/>
      <c r="I204" s="115"/>
      <c r="J204" s="36"/>
      <c r="K204" s="36"/>
      <c r="L204" s="39"/>
      <c r="M204" s="201"/>
      <c r="N204" s="64"/>
      <c r="O204" s="64"/>
      <c r="P204" s="64"/>
      <c r="Q204" s="64"/>
      <c r="R204" s="64"/>
      <c r="S204" s="64"/>
      <c r="T204" s="65"/>
      <c r="AT204" s="18" t="s">
        <v>191</v>
      </c>
      <c r="AU204" s="18" t="s">
        <v>84</v>
      </c>
    </row>
    <row r="205" spans="2:65" s="12" customFormat="1">
      <c r="B205" s="202"/>
      <c r="C205" s="203"/>
      <c r="D205" s="199" t="s">
        <v>193</v>
      </c>
      <c r="E205" s="204" t="s">
        <v>28</v>
      </c>
      <c r="F205" s="205" t="s">
        <v>1214</v>
      </c>
      <c r="G205" s="203"/>
      <c r="H205" s="206">
        <v>1.2390000000000001</v>
      </c>
      <c r="I205" s="207"/>
      <c r="J205" s="203"/>
      <c r="K205" s="203"/>
      <c r="L205" s="208"/>
      <c r="M205" s="209"/>
      <c r="N205" s="210"/>
      <c r="O205" s="210"/>
      <c r="P205" s="210"/>
      <c r="Q205" s="210"/>
      <c r="R205" s="210"/>
      <c r="S205" s="210"/>
      <c r="T205" s="211"/>
      <c r="AT205" s="212" t="s">
        <v>193</v>
      </c>
      <c r="AU205" s="212" t="s">
        <v>84</v>
      </c>
      <c r="AV205" s="12" t="s">
        <v>84</v>
      </c>
      <c r="AW205" s="12" t="s">
        <v>36</v>
      </c>
      <c r="AX205" s="12" t="s">
        <v>75</v>
      </c>
      <c r="AY205" s="212" t="s">
        <v>182</v>
      </c>
    </row>
    <row r="206" spans="2:65" s="12" customFormat="1">
      <c r="B206" s="202"/>
      <c r="C206" s="203"/>
      <c r="D206" s="199" t="s">
        <v>193</v>
      </c>
      <c r="E206" s="204" t="s">
        <v>28</v>
      </c>
      <c r="F206" s="205" t="s">
        <v>1215</v>
      </c>
      <c r="G206" s="203"/>
      <c r="H206" s="206">
        <v>66.576999999999998</v>
      </c>
      <c r="I206" s="207"/>
      <c r="J206" s="203"/>
      <c r="K206" s="203"/>
      <c r="L206" s="208"/>
      <c r="M206" s="209"/>
      <c r="N206" s="210"/>
      <c r="O206" s="210"/>
      <c r="P206" s="210"/>
      <c r="Q206" s="210"/>
      <c r="R206" s="210"/>
      <c r="S206" s="210"/>
      <c r="T206" s="211"/>
      <c r="AT206" s="212" t="s">
        <v>193</v>
      </c>
      <c r="AU206" s="212" t="s">
        <v>84</v>
      </c>
      <c r="AV206" s="12" t="s">
        <v>84</v>
      </c>
      <c r="AW206" s="12" t="s">
        <v>36</v>
      </c>
      <c r="AX206" s="12" t="s">
        <v>75</v>
      </c>
      <c r="AY206" s="212" t="s">
        <v>182</v>
      </c>
    </row>
    <row r="207" spans="2:65" s="13" customFormat="1">
      <c r="B207" s="213"/>
      <c r="C207" s="214"/>
      <c r="D207" s="199" t="s">
        <v>193</v>
      </c>
      <c r="E207" s="215" t="s">
        <v>28</v>
      </c>
      <c r="F207" s="216" t="s">
        <v>196</v>
      </c>
      <c r="G207" s="214"/>
      <c r="H207" s="217">
        <v>67.816000000000003</v>
      </c>
      <c r="I207" s="218"/>
      <c r="J207" s="214"/>
      <c r="K207" s="214"/>
      <c r="L207" s="219"/>
      <c r="M207" s="220"/>
      <c r="N207" s="221"/>
      <c r="O207" s="221"/>
      <c r="P207" s="221"/>
      <c r="Q207" s="221"/>
      <c r="R207" s="221"/>
      <c r="S207" s="221"/>
      <c r="T207" s="222"/>
      <c r="AT207" s="223" t="s">
        <v>193</v>
      </c>
      <c r="AU207" s="223" t="s">
        <v>84</v>
      </c>
      <c r="AV207" s="13" t="s">
        <v>189</v>
      </c>
      <c r="AW207" s="13" t="s">
        <v>36</v>
      </c>
      <c r="AX207" s="13" t="s">
        <v>82</v>
      </c>
      <c r="AY207" s="223" t="s">
        <v>182</v>
      </c>
    </row>
    <row r="208" spans="2:65" s="1" customFormat="1" ht="24" customHeight="1">
      <c r="B208" s="35"/>
      <c r="C208" s="186" t="s">
        <v>327</v>
      </c>
      <c r="D208" s="186" t="s">
        <v>184</v>
      </c>
      <c r="E208" s="187" t="s">
        <v>1216</v>
      </c>
      <c r="F208" s="188" t="s">
        <v>1217</v>
      </c>
      <c r="G208" s="189" t="s">
        <v>243</v>
      </c>
      <c r="H208" s="190">
        <v>165.02199999999999</v>
      </c>
      <c r="I208" s="191"/>
      <c r="J208" s="192">
        <f>ROUND(I208*H208,2)</f>
        <v>0</v>
      </c>
      <c r="K208" s="188" t="s">
        <v>188</v>
      </c>
      <c r="L208" s="39"/>
      <c r="M208" s="193" t="s">
        <v>28</v>
      </c>
      <c r="N208" s="194" t="s">
        <v>46</v>
      </c>
      <c r="O208" s="64"/>
      <c r="P208" s="195">
        <f>O208*H208</f>
        <v>0</v>
      </c>
      <c r="Q208" s="195">
        <v>0</v>
      </c>
      <c r="R208" s="195">
        <f>Q208*H208</f>
        <v>0</v>
      </c>
      <c r="S208" s="195">
        <v>0</v>
      </c>
      <c r="T208" s="196">
        <f>S208*H208</f>
        <v>0</v>
      </c>
      <c r="AR208" s="197" t="s">
        <v>189</v>
      </c>
      <c r="AT208" s="197" t="s">
        <v>184</v>
      </c>
      <c r="AU208" s="197" t="s">
        <v>84</v>
      </c>
      <c r="AY208" s="18" t="s">
        <v>182</v>
      </c>
      <c r="BE208" s="198">
        <f>IF(N208="základní",J208,0)</f>
        <v>0</v>
      </c>
      <c r="BF208" s="198">
        <f>IF(N208="snížená",J208,0)</f>
        <v>0</v>
      </c>
      <c r="BG208" s="198">
        <f>IF(N208="zákl. přenesená",J208,0)</f>
        <v>0</v>
      </c>
      <c r="BH208" s="198">
        <f>IF(N208="sníž. přenesená",J208,0)</f>
        <v>0</v>
      </c>
      <c r="BI208" s="198">
        <f>IF(N208="nulová",J208,0)</f>
        <v>0</v>
      </c>
      <c r="BJ208" s="18" t="s">
        <v>82</v>
      </c>
      <c r="BK208" s="198">
        <f>ROUND(I208*H208,2)</f>
        <v>0</v>
      </c>
      <c r="BL208" s="18" t="s">
        <v>189</v>
      </c>
      <c r="BM208" s="197" t="s">
        <v>1218</v>
      </c>
    </row>
    <row r="209" spans="2:65" s="1" customFormat="1" ht="58.5">
      <c r="B209" s="35"/>
      <c r="C209" s="36"/>
      <c r="D209" s="199" t="s">
        <v>191</v>
      </c>
      <c r="E209" s="36"/>
      <c r="F209" s="200" t="s">
        <v>634</v>
      </c>
      <c r="G209" s="36"/>
      <c r="H209" s="36"/>
      <c r="I209" s="115"/>
      <c r="J209" s="36"/>
      <c r="K209" s="36"/>
      <c r="L209" s="39"/>
      <c r="M209" s="201"/>
      <c r="N209" s="64"/>
      <c r="O209" s="64"/>
      <c r="P209" s="64"/>
      <c r="Q209" s="64"/>
      <c r="R209" s="64"/>
      <c r="S209" s="64"/>
      <c r="T209" s="65"/>
      <c r="AT209" s="18" t="s">
        <v>191</v>
      </c>
      <c r="AU209" s="18" t="s">
        <v>84</v>
      </c>
    </row>
    <row r="210" spans="2:65" s="12" customFormat="1">
      <c r="B210" s="202"/>
      <c r="C210" s="203"/>
      <c r="D210" s="199" t="s">
        <v>193</v>
      </c>
      <c r="E210" s="204" t="s">
        <v>28</v>
      </c>
      <c r="F210" s="205" t="s">
        <v>1219</v>
      </c>
      <c r="G210" s="203"/>
      <c r="H210" s="206">
        <v>4.4219999999999997</v>
      </c>
      <c r="I210" s="207"/>
      <c r="J210" s="203"/>
      <c r="K210" s="203"/>
      <c r="L210" s="208"/>
      <c r="M210" s="209"/>
      <c r="N210" s="210"/>
      <c r="O210" s="210"/>
      <c r="P210" s="210"/>
      <c r="Q210" s="210"/>
      <c r="R210" s="210"/>
      <c r="S210" s="210"/>
      <c r="T210" s="211"/>
      <c r="AT210" s="212" t="s">
        <v>193</v>
      </c>
      <c r="AU210" s="212" t="s">
        <v>84</v>
      </c>
      <c r="AV210" s="12" t="s">
        <v>84</v>
      </c>
      <c r="AW210" s="12" t="s">
        <v>36</v>
      </c>
      <c r="AX210" s="12" t="s">
        <v>75</v>
      </c>
      <c r="AY210" s="212" t="s">
        <v>182</v>
      </c>
    </row>
    <row r="211" spans="2:65" s="12" customFormat="1">
      <c r="B211" s="202"/>
      <c r="C211" s="203"/>
      <c r="D211" s="199" t="s">
        <v>193</v>
      </c>
      <c r="E211" s="204" t="s">
        <v>28</v>
      </c>
      <c r="F211" s="205" t="s">
        <v>1220</v>
      </c>
      <c r="G211" s="203"/>
      <c r="H211" s="206">
        <v>160.6</v>
      </c>
      <c r="I211" s="207"/>
      <c r="J211" s="203"/>
      <c r="K211" s="203"/>
      <c r="L211" s="208"/>
      <c r="M211" s="209"/>
      <c r="N211" s="210"/>
      <c r="O211" s="210"/>
      <c r="P211" s="210"/>
      <c r="Q211" s="210"/>
      <c r="R211" s="210"/>
      <c r="S211" s="210"/>
      <c r="T211" s="211"/>
      <c r="AT211" s="212" t="s">
        <v>193</v>
      </c>
      <c r="AU211" s="212" t="s">
        <v>84</v>
      </c>
      <c r="AV211" s="12" t="s">
        <v>84</v>
      </c>
      <c r="AW211" s="12" t="s">
        <v>36</v>
      </c>
      <c r="AX211" s="12" t="s">
        <v>75</v>
      </c>
      <c r="AY211" s="212" t="s">
        <v>182</v>
      </c>
    </row>
    <row r="212" spans="2:65" s="13" customFormat="1">
      <c r="B212" s="213"/>
      <c r="C212" s="214"/>
      <c r="D212" s="199" t="s">
        <v>193</v>
      </c>
      <c r="E212" s="215" t="s">
        <v>28</v>
      </c>
      <c r="F212" s="216" t="s">
        <v>196</v>
      </c>
      <c r="G212" s="214"/>
      <c r="H212" s="217">
        <v>165.02199999999999</v>
      </c>
      <c r="I212" s="218"/>
      <c r="J212" s="214"/>
      <c r="K212" s="214"/>
      <c r="L212" s="219"/>
      <c r="M212" s="220"/>
      <c r="N212" s="221"/>
      <c r="O212" s="221"/>
      <c r="P212" s="221"/>
      <c r="Q212" s="221"/>
      <c r="R212" s="221"/>
      <c r="S212" s="221"/>
      <c r="T212" s="222"/>
      <c r="AT212" s="223" t="s">
        <v>193</v>
      </c>
      <c r="AU212" s="223" t="s">
        <v>84</v>
      </c>
      <c r="AV212" s="13" t="s">
        <v>189</v>
      </c>
      <c r="AW212" s="13" t="s">
        <v>36</v>
      </c>
      <c r="AX212" s="13" t="s">
        <v>82</v>
      </c>
      <c r="AY212" s="223" t="s">
        <v>182</v>
      </c>
    </row>
    <row r="213" spans="2:65" s="1" customFormat="1" ht="24" customHeight="1">
      <c r="B213" s="35"/>
      <c r="C213" s="186" t="s">
        <v>332</v>
      </c>
      <c r="D213" s="186" t="s">
        <v>184</v>
      </c>
      <c r="E213" s="187" t="s">
        <v>1221</v>
      </c>
      <c r="F213" s="188" t="s">
        <v>1222</v>
      </c>
      <c r="G213" s="189" t="s">
        <v>243</v>
      </c>
      <c r="H213" s="190">
        <v>231.25</v>
      </c>
      <c r="I213" s="191"/>
      <c r="J213" s="192">
        <f>ROUND(I213*H213,2)</f>
        <v>0</v>
      </c>
      <c r="K213" s="188" t="s">
        <v>188</v>
      </c>
      <c r="L213" s="39"/>
      <c r="M213" s="193" t="s">
        <v>28</v>
      </c>
      <c r="N213" s="194" t="s">
        <v>46</v>
      </c>
      <c r="O213" s="64"/>
      <c r="P213" s="195">
        <f>O213*H213</f>
        <v>0</v>
      </c>
      <c r="Q213" s="195">
        <v>0</v>
      </c>
      <c r="R213" s="195">
        <f>Q213*H213</f>
        <v>0</v>
      </c>
      <c r="S213" s="195">
        <v>0</v>
      </c>
      <c r="T213" s="196">
        <f>S213*H213</f>
        <v>0</v>
      </c>
      <c r="AR213" s="197" t="s">
        <v>189</v>
      </c>
      <c r="AT213" s="197" t="s">
        <v>184</v>
      </c>
      <c r="AU213" s="197" t="s">
        <v>84</v>
      </c>
      <c r="AY213" s="18" t="s">
        <v>182</v>
      </c>
      <c r="BE213" s="198">
        <f>IF(N213="základní",J213,0)</f>
        <v>0</v>
      </c>
      <c r="BF213" s="198">
        <f>IF(N213="snížená",J213,0)</f>
        <v>0</v>
      </c>
      <c r="BG213" s="198">
        <f>IF(N213="zákl. přenesená",J213,0)</f>
        <v>0</v>
      </c>
      <c r="BH213" s="198">
        <f>IF(N213="sníž. přenesená",J213,0)</f>
        <v>0</v>
      </c>
      <c r="BI213" s="198">
        <f>IF(N213="nulová",J213,0)</f>
        <v>0</v>
      </c>
      <c r="BJ213" s="18" t="s">
        <v>82</v>
      </c>
      <c r="BK213" s="198">
        <f>ROUND(I213*H213,2)</f>
        <v>0</v>
      </c>
      <c r="BL213" s="18" t="s">
        <v>189</v>
      </c>
      <c r="BM213" s="197" t="s">
        <v>1223</v>
      </c>
    </row>
    <row r="214" spans="2:65" s="1" customFormat="1" ht="58.5">
      <c r="B214" s="35"/>
      <c r="C214" s="36"/>
      <c r="D214" s="199" t="s">
        <v>191</v>
      </c>
      <c r="E214" s="36"/>
      <c r="F214" s="200" t="s">
        <v>634</v>
      </c>
      <c r="G214" s="36"/>
      <c r="H214" s="36"/>
      <c r="I214" s="115"/>
      <c r="J214" s="36"/>
      <c r="K214" s="36"/>
      <c r="L214" s="39"/>
      <c r="M214" s="201"/>
      <c r="N214" s="64"/>
      <c r="O214" s="64"/>
      <c r="P214" s="64"/>
      <c r="Q214" s="64"/>
      <c r="R214" s="64"/>
      <c r="S214" s="64"/>
      <c r="T214" s="65"/>
      <c r="AT214" s="18" t="s">
        <v>191</v>
      </c>
      <c r="AU214" s="18" t="s">
        <v>84</v>
      </c>
    </row>
    <row r="215" spans="2:65" s="1" customFormat="1" ht="19.5">
      <c r="B215" s="35"/>
      <c r="C215" s="36"/>
      <c r="D215" s="199" t="s">
        <v>514</v>
      </c>
      <c r="E215" s="36"/>
      <c r="F215" s="200" t="s">
        <v>1224</v>
      </c>
      <c r="G215" s="36"/>
      <c r="H215" s="36"/>
      <c r="I215" s="115"/>
      <c r="J215" s="36"/>
      <c r="K215" s="36"/>
      <c r="L215" s="39"/>
      <c r="M215" s="201"/>
      <c r="N215" s="64"/>
      <c r="O215" s="64"/>
      <c r="P215" s="64"/>
      <c r="Q215" s="64"/>
      <c r="R215" s="64"/>
      <c r="S215" s="64"/>
      <c r="T215" s="65"/>
      <c r="AT215" s="18" t="s">
        <v>514</v>
      </c>
      <c r="AU215" s="18" t="s">
        <v>84</v>
      </c>
    </row>
    <row r="216" spans="2:65" s="12" customFormat="1">
      <c r="B216" s="202"/>
      <c r="C216" s="203"/>
      <c r="D216" s="199" t="s">
        <v>193</v>
      </c>
      <c r="E216" s="204" t="s">
        <v>28</v>
      </c>
      <c r="F216" s="205" t="s">
        <v>1225</v>
      </c>
      <c r="G216" s="203"/>
      <c r="H216" s="206">
        <v>231.25</v>
      </c>
      <c r="I216" s="207"/>
      <c r="J216" s="203"/>
      <c r="K216" s="203"/>
      <c r="L216" s="208"/>
      <c r="M216" s="209"/>
      <c r="N216" s="210"/>
      <c r="O216" s="210"/>
      <c r="P216" s="210"/>
      <c r="Q216" s="210"/>
      <c r="R216" s="210"/>
      <c r="S216" s="210"/>
      <c r="T216" s="211"/>
      <c r="AT216" s="212" t="s">
        <v>193</v>
      </c>
      <c r="AU216" s="212" t="s">
        <v>84</v>
      </c>
      <c r="AV216" s="12" t="s">
        <v>84</v>
      </c>
      <c r="AW216" s="12" t="s">
        <v>36</v>
      </c>
      <c r="AX216" s="12" t="s">
        <v>82</v>
      </c>
      <c r="AY216" s="212" t="s">
        <v>182</v>
      </c>
    </row>
    <row r="217" spans="2:65" s="1" customFormat="1" ht="24" customHeight="1">
      <c r="B217" s="35"/>
      <c r="C217" s="186" t="s">
        <v>339</v>
      </c>
      <c r="D217" s="186" t="s">
        <v>184</v>
      </c>
      <c r="E217" s="187" t="s">
        <v>1226</v>
      </c>
      <c r="F217" s="188" t="s">
        <v>242</v>
      </c>
      <c r="G217" s="189" t="s">
        <v>243</v>
      </c>
      <c r="H217" s="190">
        <v>1223.867</v>
      </c>
      <c r="I217" s="191"/>
      <c r="J217" s="192">
        <f>ROUND(I217*H217,2)</f>
        <v>0</v>
      </c>
      <c r="K217" s="188" t="s">
        <v>188</v>
      </c>
      <c r="L217" s="39"/>
      <c r="M217" s="193" t="s">
        <v>28</v>
      </c>
      <c r="N217" s="194" t="s">
        <v>46</v>
      </c>
      <c r="O217" s="64"/>
      <c r="P217" s="195">
        <f>O217*H217</f>
        <v>0</v>
      </c>
      <c r="Q217" s="195">
        <v>0</v>
      </c>
      <c r="R217" s="195">
        <f>Q217*H217</f>
        <v>0</v>
      </c>
      <c r="S217" s="195">
        <v>0</v>
      </c>
      <c r="T217" s="196">
        <f>S217*H217</f>
        <v>0</v>
      </c>
      <c r="AR217" s="197" t="s">
        <v>189</v>
      </c>
      <c r="AT217" s="197" t="s">
        <v>184</v>
      </c>
      <c r="AU217" s="197" t="s">
        <v>84</v>
      </c>
      <c r="AY217" s="18" t="s">
        <v>182</v>
      </c>
      <c r="BE217" s="198">
        <f>IF(N217="základní",J217,0)</f>
        <v>0</v>
      </c>
      <c r="BF217" s="198">
        <f>IF(N217="snížená",J217,0)</f>
        <v>0</v>
      </c>
      <c r="BG217" s="198">
        <f>IF(N217="zákl. přenesená",J217,0)</f>
        <v>0</v>
      </c>
      <c r="BH217" s="198">
        <f>IF(N217="sníž. přenesená",J217,0)</f>
        <v>0</v>
      </c>
      <c r="BI217" s="198">
        <f>IF(N217="nulová",J217,0)</f>
        <v>0</v>
      </c>
      <c r="BJ217" s="18" t="s">
        <v>82</v>
      </c>
      <c r="BK217" s="198">
        <f>ROUND(I217*H217,2)</f>
        <v>0</v>
      </c>
      <c r="BL217" s="18" t="s">
        <v>189</v>
      </c>
      <c r="BM217" s="197" t="s">
        <v>1227</v>
      </c>
    </row>
    <row r="218" spans="2:65" s="1" customFormat="1" ht="58.5">
      <c r="B218" s="35"/>
      <c r="C218" s="36"/>
      <c r="D218" s="199" t="s">
        <v>191</v>
      </c>
      <c r="E218" s="36"/>
      <c r="F218" s="200" t="s">
        <v>634</v>
      </c>
      <c r="G218" s="36"/>
      <c r="H218" s="36"/>
      <c r="I218" s="115"/>
      <c r="J218" s="36"/>
      <c r="K218" s="36"/>
      <c r="L218" s="39"/>
      <c r="M218" s="201"/>
      <c r="N218" s="64"/>
      <c r="O218" s="64"/>
      <c r="P218" s="64"/>
      <c r="Q218" s="64"/>
      <c r="R218" s="64"/>
      <c r="S218" s="64"/>
      <c r="T218" s="65"/>
      <c r="AT218" s="18" t="s">
        <v>191</v>
      </c>
      <c r="AU218" s="18" t="s">
        <v>84</v>
      </c>
    </row>
    <row r="219" spans="2:65" s="12" customFormat="1">
      <c r="B219" s="202"/>
      <c r="C219" s="203"/>
      <c r="D219" s="199" t="s">
        <v>193</v>
      </c>
      <c r="E219" s="204" t="s">
        <v>28</v>
      </c>
      <c r="F219" s="205" t="s">
        <v>1228</v>
      </c>
      <c r="G219" s="203"/>
      <c r="H219" s="206">
        <v>1455.117</v>
      </c>
      <c r="I219" s="207"/>
      <c r="J219" s="203"/>
      <c r="K219" s="203"/>
      <c r="L219" s="208"/>
      <c r="M219" s="209"/>
      <c r="N219" s="210"/>
      <c r="O219" s="210"/>
      <c r="P219" s="210"/>
      <c r="Q219" s="210"/>
      <c r="R219" s="210"/>
      <c r="S219" s="210"/>
      <c r="T219" s="211"/>
      <c r="AT219" s="212" t="s">
        <v>193</v>
      </c>
      <c r="AU219" s="212" t="s">
        <v>84</v>
      </c>
      <c r="AV219" s="12" t="s">
        <v>84</v>
      </c>
      <c r="AW219" s="12" t="s">
        <v>36</v>
      </c>
      <c r="AX219" s="12" t="s">
        <v>75</v>
      </c>
      <c r="AY219" s="212" t="s">
        <v>182</v>
      </c>
    </row>
    <row r="220" spans="2:65" s="12" customFormat="1">
      <c r="B220" s="202"/>
      <c r="C220" s="203"/>
      <c r="D220" s="199" t="s">
        <v>193</v>
      </c>
      <c r="E220" s="204" t="s">
        <v>28</v>
      </c>
      <c r="F220" s="205" t="s">
        <v>1229</v>
      </c>
      <c r="G220" s="203"/>
      <c r="H220" s="206">
        <v>-231.25</v>
      </c>
      <c r="I220" s="207"/>
      <c r="J220" s="203"/>
      <c r="K220" s="203"/>
      <c r="L220" s="208"/>
      <c r="M220" s="209"/>
      <c r="N220" s="210"/>
      <c r="O220" s="210"/>
      <c r="P220" s="210"/>
      <c r="Q220" s="210"/>
      <c r="R220" s="210"/>
      <c r="S220" s="210"/>
      <c r="T220" s="211"/>
      <c r="AT220" s="212" t="s">
        <v>193</v>
      </c>
      <c r="AU220" s="212" t="s">
        <v>84</v>
      </c>
      <c r="AV220" s="12" t="s">
        <v>84</v>
      </c>
      <c r="AW220" s="12" t="s">
        <v>36</v>
      </c>
      <c r="AX220" s="12" t="s">
        <v>75</v>
      </c>
      <c r="AY220" s="212" t="s">
        <v>182</v>
      </c>
    </row>
    <row r="221" spans="2:65" s="13" customFormat="1">
      <c r="B221" s="213"/>
      <c r="C221" s="214"/>
      <c r="D221" s="199" t="s">
        <v>193</v>
      </c>
      <c r="E221" s="215" t="s">
        <v>28</v>
      </c>
      <c r="F221" s="216" t="s">
        <v>196</v>
      </c>
      <c r="G221" s="214"/>
      <c r="H221" s="217">
        <v>1223.867</v>
      </c>
      <c r="I221" s="218"/>
      <c r="J221" s="214"/>
      <c r="K221" s="214"/>
      <c r="L221" s="219"/>
      <c r="M221" s="255"/>
      <c r="N221" s="256"/>
      <c r="O221" s="256"/>
      <c r="P221" s="256"/>
      <c r="Q221" s="256"/>
      <c r="R221" s="256"/>
      <c r="S221" s="256"/>
      <c r="T221" s="257"/>
      <c r="AT221" s="223" t="s">
        <v>193</v>
      </c>
      <c r="AU221" s="223" t="s">
        <v>84</v>
      </c>
      <c r="AV221" s="13" t="s">
        <v>189</v>
      </c>
      <c r="AW221" s="13" t="s">
        <v>36</v>
      </c>
      <c r="AX221" s="13" t="s">
        <v>82</v>
      </c>
      <c r="AY221" s="223" t="s">
        <v>182</v>
      </c>
    </row>
    <row r="222" spans="2:65" s="1" customFormat="1" ht="6.95" customHeight="1">
      <c r="B222" s="47"/>
      <c r="C222" s="48"/>
      <c r="D222" s="48"/>
      <c r="E222" s="48"/>
      <c r="F222" s="48"/>
      <c r="G222" s="48"/>
      <c r="H222" s="48"/>
      <c r="I222" s="138"/>
      <c r="J222" s="48"/>
      <c r="K222" s="48"/>
      <c r="L222" s="39"/>
    </row>
  </sheetData>
  <sheetProtection algorithmName="SHA-512" hashValue="ByUBH1h/6XpdMEBrvrG/7LyZw9XDHL94b6l9QugBaHp66zVYw3W+pCfrlJYBsHgd8nSieyw8EUQEqqrnxu99MQ==" saltValue="32c4i/tNbZJHwtUKuyIBv0rG3wMIBXoXaK+YBPBBVuJS9tlH+VXaHvdberZ0SALd5dt7lCRdlbqIQOg9TymCTw==" spinCount="100000" sheet="1" objects="1" scenarios="1" formatColumns="0" formatRows="0" autoFilter="0"/>
  <autoFilter ref="C88:K221"/>
  <mergeCells count="12">
    <mergeCell ref="E81:H81"/>
    <mergeCell ref="L2:V2"/>
    <mergeCell ref="E50:H50"/>
    <mergeCell ref="E52:H52"/>
    <mergeCell ref="E54:H54"/>
    <mergeCell ref="E77:H77"/>
    <mergeCell ref="E79:H79"/>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96"/>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126</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1230</v>
      </c>
      <c r="F11" s="398"/>
      <c r="G11" s="398"/>
      <c r="H11" s="398"/>
      <c r="I11" s="115"/>
      <c r="L11" s="39"/>
    </row>
    <row r="12" spans="2:46" s="1" customFormat="1">
      <c r="B12" s="39"/>
      <c r="I12" s="115"/>
      <c r="L12" s="39"/>
    </row>
    <row r="13" spans="2:46" s="1" customFormat="1" ht="12" customHeight="1">
      <c r="B13" s="39"/>
      <c r="D13" s="114" t="s">
        <v>18</v>
      </c>
      <c r="F13" s="103" t="s">
        <v>127</v>
      </c>
      <c r="I13" s="116" t="s">
        <v>20</v>
      </c>
      <c r="J13" s="103" t="s">
        <v>21</v>
      </c>
      <c r="L13" s="39"/>
    </row>
    <row r="14" spans="2:46" s="1" customFormat="1" ht="12" customHeight="1">
      <c r="B14" s="39"/>
      <c r="D14" s="114" t="s">
        <v>22</v>
      </c>
      <c r="F14" s="103" t="s">
        <v>23</v>
      </c>
      <c r="I14" s="116" t="s">
        <v>24</v>
      </c>
      <c r="J14" s="117" t="str">
        <f>'Rekapitulace stavby'!AN8</f>
        <v>8. 3. 2019</v>
      </c>
      <c r="L14" s="39"/>
    </row>
    <row r="15" spans="2:46" s="1" customFormat="1" ht="21.75" customHeight="1">
      <c r="B15" s="39"/>
      <c r="I15" s="269" t="s">
        <v>1098</v>
      </c>
      <c r="J15" s="270" t="s">
        <v>1231</v>
      </c>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ROUND(J91,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ROUND((SUM(BE91:BE295)),  2)</f>
        <v>0</v>
      </c>
      <c r="I35" s="127">
        <v>0.21</v>
      </c>
      <c r="J35" s="126">
        <f>ROUND(((SUM(BE91:BE295))*I35),  2)</f>
        <v>0</v>
      </c>
      <c r="L35" s="39"/>
    </row>
    <row r="36" spans="2:12" s="1" customFormat="1" ht="14.45" customHeight="1">
      <c r="B36" s="39"/>
      <c r="E36" s="114" t="s">
        <v>47</v>
      </c>
      <c r="F36" s="126">
        <f>ROUND((SUM(BF91:BF295)),  2)</f>
        <v>0</v>
      </c>
      <c r="I36" s="127">
        <v>0.15</v>
      </c>
      <c r="J36" s="126">
        <f>ROUND(((SUM(BF91:BF295))*I36),  2)</f>
        <v>0</v>
      </c>
      <c r="L36" s="39"/>
    </row>
    <row r="37" spans="2:12" s="1" customFormat="1" ht="14.45" hidden="1" customHeight="1">
      <c r="B37" s="39"/>
      <c r="E37" s="114" t="s">
        <v>48</v>
      </c>
      <c r="F37" s="126">
        <f>ROUND((SUM(BG91:BG295)),  2)</f>
        <v>0</v>
      </c>
      <c r="I37" s="127">
        <v>0.21</v>
      </c>
      <c r="J37" s="126">
        <f>0</f>
        <v>0</v>
      </c>
      <c r="L37" s="39"/>
    </row>
    <row r="38" spans="2:12" s="1" customFormat="1" ht="14.45" hidden="1" customHeight="1">
      <c r="B38" s="39"/>
      <c r="E38" s="114" t="s">
        <v>49</v>
      </c>
      <c r="F38" s="126">
        <f>ROUND((SUM(BH91:BH295)),  2)</f>
        <v>0</v>
      </c>
      <c r="I38" s="127">
        <v>0.15</v>
      </c>
      <c r="J38" s="126">
        <f>0</f>
        <v>0</v>
      </c>
      <c r="L38" s="39"/>
    </row>
    <row r="39" spans="2:12" s="1" customFormat="1" ht="14.45" hidden="1" customHeight="1">
      <c r="B39" s="39"/>
      <c r="E39" s="114" t="s">
        <v>50</v>
      </c>
      <c r="F39" s="126">
        <f>ROUND((SUM(BI91:BI295)),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101 - SO 101 - PARKOVIŠTĚ</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J91</f>
        <v>0</v>
      </c>
      <c r="K63" s="36"/>
      <c r="L63" s="39"/>
      <c r="AU63" s="18" t="s">
        <v>160</v>
      </c>
    </row>
    <row r="64" spans="2:47" s="8" customFormat="1" ht="24.95" customHeight="1">
      <c r="B64" s="147"/>
      <c r="C64" s="148"/>
      <c r="D64" s="149" t="s">
        <v>161</v>
      </c>
      <c r="E64" s="150"/>
      <c r="F64" s="150"/>
      <c r="G64" s="150"/>
      <c r="H64" s="150"/>
      <c r="I64" s="151"/>
      <c r="J64" s="152">
        <f>J92</f>
        <v>0</v>
      </c>
      <c r="K64" s="148"/>
      <c r="L64" s="153"/>
    </row>
    <row r="65" spans="2:12" s="9" customFormat="1" ht="19.899999999999999" customHeight="1">
      <c r="B65" s="154"/>
      <c r="C65" s="97"/>
      <c r="D65" s="155" t="s">
        <v>162</v>
      </c>
      <c r="E65" s="156"/>
      <c r="F65" s="156"/>
      <c r="G65" s="156"/>
      <c r="H65" s="156"/>
      <c r="I65" s="157"/>
      <c r="J65" s="158">
        <f>J93</f>
        <v>0</v>
      </c>
      <c r="K65" s="97"/>
      <c r="L65" s="159"/>
    </row>
    <row r="66" spans="2:12" s="9" customFormat="1" ht="19.899999999999999" customHeight="1">
      <c r="B66" s="154"/>
      <c r="C66" s="97"/>
      <c r="D66" s="155" t="s">
        <v>578</v>
      </c>
      <c r="E66" s="156"/>
      <c r="F66" s="156"/>
      <c r="G66" s="156"/>
      <c r="H66" s="156"/>
      <c r="I66" s="157"/>
      <c r="J66" s="158">
        <f>J131</f>
        <v>0</v>
      </c>
      <c r="K66" s="97"/>
      <c r="L66" s="159"/>
    </row>
    <row r="67" spans="2:12" s="9" customFormat="1" ht="19.899999999999999" customHeight="1">
      <c r="B67" s="154"/>
      <c r="C67" s="97"/>
      <c r="D67" s="155" t="s">
        <v>164</v>
      </c>
      <c r="E67" s="156"/>
      <c r="F67" s="156"/>
      <c r="G67" s="156"/>
      <c r="H67" s="156"/>
      <c r="I67" s="157"/>
      <c r="J67" s="158">
        <f>J137</f>
        <v>0</v>
      </c>
      <c r="K67" s="97"/>
      <c r="L67" s="159"/>
    </row>
    <row r="68" spans="2:12" s="9" customFormat="1" ht="19.899999999999999" customHeight="1">
      <c r="B68" s="154"/>
      <c r="C68" s="97"/>
      <c r="D68" s="155" t="s">
        <v>165</v>
      </c>
      <c r="E68" s="156"/>
      <c r="F68" s="156"/>
      <c r="G68" s="156"/>
      <c r="H68" s="156"/>
      <c r="I68" s="157"/>
      <c r="J68" s="158">
        <f>J191</f>
        <v>0</v>
      </c>
      <c r="K68" s="97"/>
      <c r="L68" s="159"/>
    </row>
    <row r="69" spans="2:12" s="9" customFormat="1" ht="19.899999999999999" customHeight="1">
      <c r="B69" s="154"/>
      <c r="C69" s="97"/>
      <c r="D69" s="155" t="s">
        <v>166</v>
      </c>
      <c r="E69" s="156"/>
      <c r="F69" s="156"/>
      <c r="G69" s="156"/>
      <c r="H69" s="156"/>
      <c r="I69" s="157"/>
      <c r="J69" s="158">
        <f>J294</f>
        <v>0</v>
      </c>
      <c r="K69" s="97"/>
      <c r="L69" s="159"/>
    </row>
    <row r="70" spans="2:12" s="1" customFormat="1" ht="21.75" customHeight="1">
      <c r="B70" s="35"/>
      <c r="C70" s="36"/>
      <c r="D70" s="36"/>
      <c r="E70" s="36"/>
      <c r="F70" s="36"/>
      <c r="G70" s="36"/>
      <c r="H70" s="36"/>
      <c r="I70" s="115"/>
      <c r="J70" s="36"/>
      <c r="K70" s="36"/>
      <c r="L70" s="39"/>
    </row>
    <row r="71" spans="2:12" s="1" customFormat="1" ht="6.95" customHeight="1">
      <c r="B71" s="47"/>
      <c r="C71" s="48"/>
      <c r="D71" s="48"/>
      <c r="E71" s="48"/>
      <c r="F71" s="48"/>
      <c r="G71" s="48"/>
      <c r="H71" s="48"/>
      <c r="I71" s="138"/>
      <c r="J71" s="48"/>
      <c r="K71" s="48"/>
      <c r="L71" s="39"/>
    </row>
    <row r="75" spans="2:12" s="1" customFormat="1" ht="6.95" customHeight="1">
      <c r="B75" s="49"/>
      <c r="C75" s="50"/>
      <c r="D75" s="50"/>
      <c r="E75" s="50"/>
      <c r="F75" s="50"/>
      <c r="G75" s="50"/>
      <c r="H75" s="50"/>
      <c r="I75" s="141"/>
      <c r="J75" s="50"/>
      <c r="K75" s="50"/>
      <c r="L75" s="39"/>
    </row>
    <row r="76" spans="2:12" s="1" customFormat="1" ht="24.95" customHeight="1">
      <c r="B76" s="35"/>
      <c r="C76" s="24" t="s">
        <v>167</v>
      </c>
      <c r="D76" s="36"/>
      <c r="E76" s="36"/>
      <c r="F76" s="36"/>
      <c r="G76" s="36"/>
      <c r="H76" s="36"/>
      <c r="I76" s="115"/>
      <c r="J76" s="36"/>
      <c r="K76" s="36"/>
      <c r="L76" s="39"/>
    </row>
    <row r="77" spans="2:12" s="1" customFormat="1" ht="6.95" customHeight="1">
      <c r="B77" s="35"/>
      <c r="C77" s="36"/>
      <c r="D77" s="36"/>
      <c r="E77" s="36"/>
      <c r="F77" s="36"/>
      <c r="G77" s="36"/>
      <c r="H77" s="36"/>
      <c r="I77" s="115"/>
      <c r="J77" s="36"/>
      <c r="K77" s="36"/>
      <c r="L77" s="39"/>
    </row>
    <row r="78" spans="2:12" s="1" customFormat="1" ht="12" customHeight="1">
      <c r="B78" s="35"/>
      <c r="C78" s="30" t="s">
        <v>16</v>
      </c>
      <c r="D78" s="36"/>
      <c r="E78" s="36"/>
      <c r="F78" s="36"/>
      <c r="G78" s="36"/>
      <c r="H78" s="36"/>
      <c r="I78" s="115"/>
      <c r="J78" s="36"/>
      <c r="K78" s="36"/>
      <c r="L78" s="39"/>
    </row>
    <row r="79" spans="2:12" s="1" customFormat="1" ht="16.5" customHeight="1">
      <c r="B79" s="35"/>
      <c r="C79" s="36"/>
      <c r="D79" s="36"/>
      <c r="E79" s="394" t="str">
        <f>E7</f>
        <v>PD aktualizace - parkoviště P+R ČD, Lysá nad Labem</v>
      </c>
      <c r="F79" s="395"/>
      <c r="G79" s="395"/>
      <c r="H79" s="395"/>
      <c r="I79" s="115"/>
      <c r="J79" s="36"/>
      <c r="K79" s="36"/>
      <c r="L79" s="39"/>
    </row>
    <row r="80" spans="2:12" ht="12" customHeight="1">
      <c r="B80" s="22"/>
      <c r="C80" s="30" t="s">
        <v>152</v>
      </c>
      <c r="D80" s="23"/>
      <c r="E80" s="23"/>
      <c r="F80" s="23"/>
      <c r="G80" s="23"/>
      <c r="H80" s="23"/>
      <c r="J80" s="23"/>
      <c r="K80" s="23"/>
      <c r="L80" s="21"/>
    </row>
    <row r="81" spans="2:65" s="1" customFormat="1" ht="16.5" customHeight="1">
      <c r="B81" s="35"/>
      <c r="C81" s="36"/>
      <c r="D81" s="36"/>
      <c r="E81" s="394" t="s">
        <v>1095</v>
      </c>
      <c r="F81" s="393"/>
      <c r="G81" s="393"/>
      <c r="H81" s="393"/>
      <c r="I81" s="115"/>
      <c r="J81" s="36"/>
      <c r="K81" s="36"/>
      <c r="L81" s="39"/>
    </row>
    <row r="82" spans="2:65" s="1" customFormat="1" ht="12" customHeight="1">
      <c r="B82" s="35"/>
      <c r="C82" s="30" t="s">
        <v>154</v>
      </c>
      <c r="D82" s="36"/>
      <c r="E82" s="36"/>
      <c r="F82" s="36"/>
      <c r="G82" s="36"/>
      <c r="H82" s="36"/>
      <c r="I82" s="115"/>
      <c r="J82" s="36"/>
      <c r="K82" s="36"/>
      <c r="L82" s="39"/>
    </row>
    <row r="83" spans="2:65" s="1" customFormat="1" ht="16.5" customHeight="1">
      <c r="B83" s="35"/>
      <c r="C83" s="36"/>
      <c r="D83" s="36"/>
      <c r="E83" s="377" t="str">
        <f>E11</f>
        <v>101 - SO 101 - PARKOVIŠTĚ</v>
      </c>
      <c r="F83" s="393"/>
      <c r="G83" s="393"/>
      <c r="H83" s="393"/>
      <c r="I83" s="115"/>
      <c r="J83" s="36"/>
      <c r="K83" s="36"/>
      <c r="L83" s="39"/>
    </row>
    <row r="84" spans="2:65" s="1" customFormat="1" ht="6.95" customHeight="1">
      <c r="B84" s="35"/>
      <c r="C84" s="36"/>
      <c r="D84" s="36"/>
      <c r="E84" s="36"/>
      <c r="F84" s="36"/>
      <c r="G84" s="36"/>
      <c r="H84" s="36"/>
      <c r="I84" s="115"/>
      <c r="J84" s="36"/>
      <c r="K84" s="36"/>
      <c r="L84" s="39"/>
    </row>
    <row r="85" spans="2:65" s="1" customFormat="1" ht="12" customHeight="1">
      <c r="B85" s="35"/>
      <c r="C85" s="30" t="s">
        <v>22</v>
      </c>
      <c r="D85" s="36"/>
      <c r="E85" s="36"/>
      <c r="F85" s="28" t="str">
        <f>F14</f>
        <v>Čapkova ul.</v>
      </c>
      <c r="G85" s="36"/>
      <c r="H85" s="36"/>
      <c r="I85" s="116" t="s">
        <v>24</v>
      </c>
      <c r="J85" s="59" t="str">
        <f>IF(J14="","",J14)</f>
        <v>8. 3. 2019</v>
      </c>
      <c r="K85" s="36"/>
      <c r="L85" s="39"/>
    </row>
    <row r="86" spans="2:65" s="1" customFormat="1" ht="6.95" customHeight="1">
      <c r="B86" s="35"/>
      <c r="C86" s="36"/>
      <c r="D86" s="36"/>
      <c r="E86" s="36"/>
      <c r="F86" s="36"/>
      <c r="G86" s="36"/>
      <c r="H86" s="36"/>
      <c r="I86" s="115"/>
      <c r="J86" s="36"/>
      <c r="K86" s="36"/>
      <c r="L86" s="39"/>
    </row>
    <row r="87" spans="2:65" s="1" customFormat="1" ht="27.95" customHeight="1">
      <c r="B87" s="35"/>
      <c r="C87" s="30" t="s">
        <v>26</v>
      </c>
      <c r="D87" s="36"/>
      <c r="E87" s="36"/>
      <c r="F87" s="28" t="str">
        <f>E17</f>
        <v>Město Lysá nad Labem</v>
      </c>
      <c r="G87" s="36"/>
      <c r="H87" s="36"/>
      <c r="I87" s="116" t="s">
        <v>33</v>
      </c>
      <c r="J87" s="33" t="str">
        <f>E23</f>
        <v>AllPlan Projekt s.r.o.</v>
      </c>
      <c r="K87" s="36"/>
      <c r="L87" s="39"/>
    </row>
    <row r="88" spans="2:65" s="1" customFormat="1" ht="15.2" customHeight="1">
      <c r="B88" s="35"/>
      <c r="C88" s="30" t="s">
        <v>31</v>
      </c>
      <c r="D88" s="36"/>
      <c r="E88" s="36"/>
      <c r="F88" s="28" t="str">
        <f>IF(E20="","",E20)</f>
        <v>Vyplň údaj</v>
      </c>
      <c r="G88" s="36"/>
      <c r="H88" s="36"/>
      <c r="I88" s="116" t="s">
        <v>37</v>
      </c>
      <c r="J88" s="33" t="str">
        <f>E26</f>
        <v>Křišťál</v>
      </c>
      <c r="K88" s="36"/>
      <c r="L88" s="39"/>
    </row>
    <row r="89" spans="2:65" s="1" customFormat="1" ht="10.35" customHeight="1">
      <c r="B89" s="35"/>
      <c r="C89" s="36"/>
      <c r="D89" s="36"/>
      <c r="E89" s="36"/>
      <c r="F89" s="36"/>
      <c r="G89" s="36"/>
      <c r="H89" s="36"/>
      <c r="I89" s="115"/>
      <c r="J89" s="36"/>
      <c r="K89" s="36"/>
      <c r="L89" s="39"/>
    </row>
    <row r="90" spans="2:65" s="10" customFormat="1" ht="29.25" customHeight="1">
      <c r="B90" s="160"/>
      <c r="C90" s="161" t="s">
        <v>168</v>
      </c>
      <c r="D90" s="162" t="s">
        <v>60</v>
      </c>
      <c r="E90" s="162" t="s">
        <v>56</v>
      </c>
      <c r="F90" s="162" t="s">
        <v>57</v>
      </c>
      <c r="G90" s="162" t="s">
        <v>169</v>
      </c>
      <c r="H90" s="162" t="s">
        <v>170</v>
      </c>
      <c r="I90" s="163" t="s">
        <v>171</v>
      </c>
      <c r="J90" s="162" t="s">
        <v>159</v>
      </c>
      <c r="K90" s="164" t="s">
        <v>172</v>
      </c>
      <c r="L90" s="165"/>
      <c r="M90" s="68" t="s">
        <v>28</v>
      </c>
      <c r="N90" s="69" t="s">
        <v>45</v>
      </c>
      <c r="O90" s="69" t="s">
        <v>173</v>
      </c>
      <c r="P90" s="69" t="s">
        <v>174</v>
      </c>
      <c r="Q90" s="69" t="s">
        <v>175</v>
      </c>
      <c r="R90" s="69" t="s">
        <v>176</v>
      </c>
      <c r="S90" s="69" t="s">
        <v>177</v>
      </c>
      <c r="T90" s="70" t="s">
        <v>178</v>
      </c>
    </row>
    <row r="91" spans="2:65" s="1" customFormat="1" ht="22.9" customHeight="1">
      <c r="B91" s="35"/>
      <c r="C91" s="75" t="s">
        <v>179</v>
      </c>
      <c r="D91" s="36"/>
      <c r="E91" s="36"/>
      <c r="F91" s="36"/>
      <c r="G91" s="36"/>
      <c r="H91" s="36"/>
      <c r="I91" s="115"/>
      <c r="J91" s="166">
        <f>BK91</f>
        <v>0</v>
      </c>
      <c r="K91" s="36"/>
      <c r="L91" s="39"/>
      <c r="M91" s="71"/>
      <c r="N91" s="72"/>
      <c r="O91" s="72"/>
      <c r="P91" s="167">
        <f>P92</f>
        <v>0</v>
      </c>
      <c r="Q91" s="72"/>
      <c r="R91" s="167">
        <f>R92</f>
        <v>7841.1332327</v>
      </c>
      <c r="S91" s="72"/>
      <c r="T91" s="168">
        <f>T92</f>
        <v>0</v>
      </c>
      <c r="AT91" s="18" t="s">
        <v>74</v>
      </c>
      <c r="AU91" s="18" t="s">
        <v>160</v>
      </c>
      <c r="BK91" s="169">
        <f>BK92</f>
        <v>0</v>
      </c>
    </row>
    <row r="92" spans="2:65" s="11" customFormat="1" ht="25.9" customHeight="1">
      <c r="B92" s="170"/>
      <c r="C92" s="171"/>
      <c r="D92" s="172" t="s">
        <v>74</v>
      </c>
      <c r="E92" s="173" t="s">
        <v>180</v>
      </c>
      <c r="F92" s="173" t="s">
        <v>181</v>
      </c>
      <c r="G92" s="171"/>
      <c r="H92" s="171"/>
      <c r="I92" s="174"/>
      <c r="J92" s="175">
        <f>BK92</f>
        <v>0</v>
      </c>
      <c r="K92" s="171"/>
      <c r="L92" s="176"/>
      <c r="M92" s="177"/>
      <c r="N92" s="178"/>
      <c r="O92" s="178"/>
      <c r="P92" s="179">
        <f>P93+P131+P137+P191+P294</f>
        <v>0</v>
      </c>
      <c r="Q92" s="178"/>
      <c r="R92" s="179">
        <f>R93+R131+R137+R191+R294</f>
        <v>7841.1332327</v>
      </c>
      <c r="S92" s="178"/>
      <c r="T92" s="180">
        <f>T93+T131+T137+T191+T294</f>
        <v>0</v>
      </c>
      <c r="AR92" s="181" t="s">
        <v>82</v>
      </c>
      <c r="AT92" s="182" t="s">
        <v>74</v>
      </c>
      <c r="AU92" s="182" t="s">
        <v>75</v>
      </c>
      <c r="AY92" s="181" t="s">
        <v>182</v>
      </c>
      <c r="BK92" s="183">
        <f>BK93+BK131+BK137+BK191+BK294</f>
        <v>0</v>
      </c>
    </row>
    <row r="93" spans="2:65" s="11" customFormat="1" ht="22.9" customHeight="1">
      <c r="B93" s="170"/>
      <c r="C93" s="171"/>
      <c r="D93" s="172" t="s">
        <v>74</v>
      </c>
      <c r="E93" s="184" t="s">
        <v>82</v>
      </c>
      <c r="F93" s="184" t="s">
        <v>183</v>
      </c>
      <c r="G93" s="171"/>
      <c r="H93" s="171"/>
      <c r="I93" s="174"/>
      <c r="J93" s="185">
        <f>BK93</f>
        <v>0</v>
      </c>
      <c r="K93" s="171"/>
      <c r="L93" s="176"/>
      <c r="M93" s="177"/>
      <c r="N93" s="178"/>
      <c r="O93" s="178"/>
      <c r="P93" s="179">
        <f>SUM(P94:P130)</f>
        <v>0</v>
      </c>
      <c r="Q93" s="178"/>
      <c r="R93" s="179">
        <f>SUM(R94:R130)</f>
        <v>0</v>
      </c>
      <c r="S93" s="178"/>
      <c r="T93" s="180">
        <f>SUM(T94:T130)</f>
        <v>0</v>
      </c>
      <c r="AR93" s="181" t="s">
        <v>82</v>
      </c>
      <c r="AT93" s="182" t="s">
        <v>74</v>
      </c>
      <c r="AU93" s="182" t="s">
        <v>82</v>
      </c>
      <c r="AY93" s="181" t="s">
        <v>182</v>
      </c>
      <c r="BK93" s="183">
        <f>SUM(BK94:BK130)</f>
        <v>0</v>
      </c>
    </row>
    <row r="94" spans="2:65" s="1" customFormat="1" ht="24" customHeight="1">
      <c r="B94" s="35"/>
      <c r="C94" s="186" t="s">
        <v>82</v>
      </c>
      <c r="D94" s="186" t="s">
        <v>184</v>
      </c>
      <c r="E94" s="187" t="s">
        <v>1232</v>
      </c>
      <c r="F94" s="188" t="s">
        <v>1233</v>
      </c>
      <c r="G94" s="189" t="s">
        <v>187</v>
      </c>
      <c r="H94" s="190">
        <v>342.26600000000002</v>
      </c>
      <c r="I94" s="191"/>
      <c r="J94" s="192">
        <f>ROUND(I94*H94,2)</f>
        <v>0</v>
      </c>
      <c r="K94" s="188" t="s">
        <v>188</v>
      </c>
      <c r="L94" s="39"/>
      <c r="M94" s="193" t="s">
        <v>28</v>
      </c>
      <c r="N94" s="194" t="s">
        <v>46</v>
      </c>
      <c r="O94" s="64"/>
      <c r="P94" s="195">
        <f>O94*H94</f>
        <v>0</v>
      </c>
      <c r="Q94" s="195">
        <v>0</v>
      </c>
      <c r="R94" s="195">
        <f>Q94*H94</f>
        <v>0</v>
      </c>
      <c r="S94" s="195">
        <v>0</v>
      </c>
      <c r="T94" s="196">
        <f>S94*H94</f>
        <v>0</v>
      </c>
      <c r="AR94" s="197" t="s">
        <v>189</v>
      </c>
      <c r="AT94" s="197" t="s">
        <v>184</v>
      </c>
      <c r="AU94" s="197" t="s">
        <v>84</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189</v>
      </c>
      <c r="BM94" s="197" t="s">
        <v>1234</v>
      </c>
    </row>
    <row r="95" spans="2:65" s="1" customFormat="1" ht="175.5">
      <c r="B95" s="35"/>
      <c r="C95" s="36"/>
      <c r="D95" s="199" t="s">
        <v>191</v>
      </c>
      <c r="E95" s="36"/>
      <c r="F95" s="200" t="s">
        <v>192</v>
      </c>
      <c r="G95" s="36"/>
      <c r="H95" s="36"/>
      <c r="I95" s="115"/>
      <c r="J95" s="36"/>
      <c r="K95" s="36"/>
      <c r="L95" s="39"/>
      <c r="M95" s="201"/>
      <c r="N95" s="64"/>
      <c r="O95" s="64"/>
      <c r="P95" s="64"/>
      <c r="Q95" s="64"/>
      <c r="R95" s="64"/>
      <c r="S95" s="64"/>
      <c r="T95" s="65"/>
      <c r="AT95" s="18" t="s">
        <v>191</v>
      </c>
      <c r="AU95" s="18" t="s">
        <v>84</v>
      </c>
    </row>
    <row r="96" spans="2:65" s="12" customFormat="1">
      <c r="B96" s="202"/>
      <c r="C96" s="203"/>
      <c r="D96" s="199" t="s">
        <v>193</v>
      </c>
      <c r="E96" s="204" t="s">
        <v>28</v>
      </c>
      <c r="F96" s="205" t="s">
        <v>1235</v>
      </c>
      <c r="G96" s="203"/>
      <c r="H96" s="206">
        <v>342.26600000000002</v>
      </c>
      <c r="I96" s="207"/>
      <c r="J96" s="203"/>
      <c r="K96" s="203"/>
      <c r="L96" s="208"/>
      <c r="M96" s="209"/>
      <c r="N96" s="210"/>
      <c r="O96" s="210"/>
      <c r="P96" s="210"/>
      <c r="Q96" s="210"/>
      <c r="R96" s="210"/>
      <c r="S96" s="210"/>
      <c r="T96" s="211"/>
      <c r="AT96" s="212" t="s">
        <v>193</v>
      </c>
      <c r="AU96" s="212" t="s">
        <v>84</v>
      </c>
      <c r="AV96" s="12" t="s">
        <v>84</v>
      </c>
      <c r="AW96" s="12" t="s">
        <v>36</v>
      </c>
      <c r="AX96" s="12" t="s">
        <v>82</v>
      </c>
      <c r="AY96" s="212" t="s">
        <v>182</v>
      </c>
    </row>
    <row r="97" spans="2:65" s="1" customFormat="1" ht="24" customHeight="1">
      <c r="B97" s="35"/>
      <c r="C97" s="186" t="s">
        <v>84</v>
      </c>
      <c r="D97" s="186" t="s">
        <v>184</v>
      </c>
      <c r="E97" s="187" t="s">
        <v>1236</v>
      </c>
      <c r="F97" s="188" t="s">
        <v>1237</v>
      </c>
      <c r="G97" s="189" t="s">
        <v>187</v>
      </c>
      <c r="H97" s="190">
        <v>4459</v>
      </c>
      <c r="I97" s="191"/>
      <c r="J97" s="192">
        <f>ROUND(I97*H97,2)</f>
        <v>0</v>
      </c>
      <c r="K97" s="188" t="s">
        <v>188</v>
      </c>
      <c r="L97" s="39"/>
      <c r="M97" s="193" t="s">
        <v>28</v>
      </c>
      <c r="N97" s="194" t="s">
        <v>46</v>
      </c>
      <c r="O97" s="64"/>
      <c r="P97" s="195">
        <f>O97*H97</f>
        <v>0</v>
      </c>
      <c r="Q97" s="195">
        <v>0</v>
      </c>
      <c r="R97" s="195">
        <f>Q97*H97</f>
        <v>0</v>
      </c>
      <c r="S97" s="195">
        <v>0</v>
      </c>
      <c r="T97" s="196">
        <f>S97*H97</f>
        <v>0</v>
      </c>
      <c r="AR97" s="197" t="s">
        <v>189</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189</v>
      </c>
      <c r="BM97" s="197" t="s">
        <v>1238</v>
      </c>
    </row>
    <row r="98" spans="2:65" s="1" customFormat="1" ht="78">
      <c r="B98" s="35"/>
      <c r="C98" s="36"/>
      <c r="D98" s="199" t="s">
        <v>191</v>
      </c>
      <c r="E98" s="36"/>
      <c r="F98" s="200" t="s">
        <v>200</v>
      </c>
      <c r="G98" s="36"/>
      <c r="H98" s="36"/>
      <c r="I98" s="115"/>
      <c r="J98" s="36"/>
      <c r="K98" s="36"/>
      <c r="L98" s="39"/>
      <c r="M98" s="201"/>
      <c r="N98" s="64"/>
      <c r="O98" s="64"/>
      <c r="P98" s="64"/>
      <c r="Q98" s="64"/>
      <c r="R98" s="64"/>
      <c r="S98" s="64"/>
      <c r="T98" s="65"/>
      <c r="AT98" s="18" t="s">
        <v>191</v>
      </c>
      <c r="AU98" s="18" t="s">
        <v>84</v>
      </c>
    </row>
    <row r="99" spans="2:65" s="12" customFormat="1">
      <c r="B99" s="202"/>
      <c r="C99" s="203"/>
      <c r="D99" s="199" t="s">
        <v>193</v>
      </c>
      <c r="E99" s="204" t="s">
        <v>28</v>
      </c>
      <c r="F99" s="205" t="s">
        <v>1239</v>
      </c>
      <c r="G99" s="203"/>
      <c r="H99" s="206">
        <v>4459</v>
      </c>
      <c r="I99" s="207"/>
      <c r="J99" s="203"/>
      <c r="K99" s="203"/>
      <c r="L99" s="208"/>
      <c r="M99" s="209"/>
      <c r="N99" s="210"/>
      <c r="O99" s="210"/>
      <c r="P99" s="210"/>
      <c r="Q99" s="210"/>
      <c r="R99" s="210"/>
      <c r="S99" s="210"/>
      <c r="T99" s="211"/>
      <c r="AT99" s="212" t="s">
        <v>193</v>
      </c>
      <c r="AU99" s="212" t="s">
        <v>84</v>
      </c>
      <c r="AV99" s="12" t="s">
        <v>84</v>
      </c>
      <c r="AW99" s="12" t="s">
        <v>36</v>
      </c>
      <c r="AX99" s="12" t="s">
        <v>82</v>
      </c>
      <c r="AY99" s="212" t="s">
        <v>182</v>
      </c>
    </row>
    <row r="100" spans="2:65" s="1" customFormat="1" ht="24" customHeight="1">
      <c r="B100" s="35"/>
      <c r="C100" s="186" t="s">
        <v>203</v>
      </c>
      <c r="D100" s="186" t="s">
        <v>184</v>
      </c>
      <c r="E100" s="187" t="s">
        <v>1125</v>
      </c>
      <c r="F100" s="188" t="s">
        <v>1126</v>
      </c>
      <c r="G100" s="189" t="s">
        <v>187</v>
      </c>
      <c r="H100" s="190">
        <v>4459</v>
      </c>
      <c r="I100" s="191"/>
      <c r="J100" s="192">
        <f>ROUND(I100*H100,2)</f>
        <v>0</v>
      </c>
      <c r="K100" s="188" t="s">
        <v>188</v>
      </c>
      <c r="L100" s="39"/>
      <c r="M100" s="193" t="s">
        <v>28</v>
      </c>
      <c r="N100" s="194" t="s">
        <v>46</v>
      </c>
      <c r="O100" s="64"/>
      <c r="P100" s="195">
        <f>O100*H100</f>
        <v>0</v>
      </c>
      <c r="Q100" s="195">
        <v>0</v>
      </c>
      <c r="R100" s="195">
        <f>Q100*H100</f>
        <v>0</v>
      </c>
      <c r="S100" s="195">
        <v>0</v>
      </c>
      <c r="T100" s="196">
        <f>S100*H100</f>
        <v>0</v>
      </c>
      <c r="AR100" s="197" t="s">
        <v>189</v>
      </c>
      <c r="AT100" s="197" t="s">
        <v>184</v>
      </c>
      <c r="AU100" s="197" t="s">
        <v>84</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189</v>
      </c>
      <c r="BM100" s="197" t="s">
        <v>1240</v>
      </c>
    </row>
    <row r="101" spans="2:65" s="1" customFormat="1" ht="78">
      <c r="B101" s="35"/>
      <c r="C101" s="36"/>
      <c r="D101" s="199" t="s">
        <v>191</v>
      </c>
      <c r="E101" s="36"/>
      <c r="F101" s="200" t="s">
        <v>200</v>
      </c>
      <c r="G101" s="36"/>
      <c r="H101" s="36"/>
      <c r="I101" s="115"/>
      <c r="J101" s="36"/>
      <c r="K101" s="36"/>
      <c r="L101" s="39"/>
      <c r="M101" s="201"/>
      <c r="N101" s="64"/>
      <c r="O101" s="64"/>
      <c r="P101" s="64"/>
      <c r="Q101" s="64"/>
      <c r="R101" s="64"/>
      <c r="S101" s="64"/>
      <c r="T101" s="65"/>
      <c r="AT101" s="18" t="s">
        <v>191</v>
      </c>
      <c r="AU101" s="18" t="s">
        <v>84</v>
      </c>
    </row>
    <row r="102" spans="2:65" s="1" customFormat="1" ht="24" customHeight="1">
      <c r="B102" s="35"/>
      <c r="C102" s="186" t="s">
        <v>189</v>
      </c>
      <c r="D102" s="186" t="s">
        <v>184</v>
      </c>
      <c r="E102" s="187" t="s">
        <v>1241</v>
      </c>
      <c r="F102" s="188" t="s">
        <v>1242</v>
      </c>
      <c r="G102" s="189" t="s">
        <v>187</v>
      </c>
      <c r="H102" s="190">
        <v>40.509</v>
      </c>
      <c r="I102" s="191"/>
      <c r="J102" s="192">
        <f>ROUND(I102*H102,2)</f>
        <v>0</v>
      </c>
      <c r="K102" s="188" t="s">
        <v>188</v>
      </c>
      <c r="L102" s="39"/>
      <c r="M102" s="193" t="s">
        <v>28</v>
      </c>
      <c r="N102" s="194" t="s">
        <v>46</v>
      </c>
      <c r="O102" s="64"/>
      <c r="P102" s="195">
        <f>O102*H102</f>
        <v>0</v>
      </c>
      <c r="Q102" s="195">
        <v>0</v>
      </c>
      <c r="R102" s="195">
        <f>Q102*H102</f>
        <v>0</v>
      </c>
      <c r="S102" s="195">
        <v>0</v>
      </c>
      <c r="T102" s="196">
        <f>S102*H102</f>
        <v>0</v>
      </c>
      <c r="AR102" s="197" t="s">
        <v>189</v>
      </c>
      <c r="AT102" s="197" t="s">
        <v>184</v>
      </c>
      <c r="AU102" s="197" t="s">
        <v>84</v>
      </c>
      <c r="AY102" s="18" t="s">
        <v>182</v>
      </c>
      <c r="BE102" s="198">
        <f>IF(N102="základní",J102,0)</f>
        <v>0</v>
      </c>
      <c r="BF102" s="198">
        <f>IF(N102="snížená",J102,0)</f>
        <v>0</v>
      </c>
      <c r="BG102" s="198">
        <f>IF(N102="zákl. přenesená",J102,0)</f>
        <v>0</v>
      </c>
      <c r="BH102" s="198">
        <f>IF(N102="sníž. přenesená",J102,0)</f>
        <v>0</v>
      </c>
      <c r="BI102" s="198">
        <f>IF(N102="nulová",J102,0)</f>
        <v>0</v>
      </c>
      <c r="BJ102" s="18" t="s">
        <v>82</v>
      </c>
      <c r="BK102" s="198">
        <f>ROUND(I102*H102,2)</f>
        <v>0</v>
      </c>
      <c r="BL102" s="18" t="s">
        <v>189</v>
      </c>
      <c r="BM102" s="197" t="s">
        <v>1243</v>
      </c>
    </row>
    <row r="103" spans="2:65" s="1" customFormat="1" ht="97.5">
      <c r="B103" s="35"/>
      <c r="C103" s="36"/>
      <c r="D103" s="199" t="s">
        <v>191</v>
      </c>
      <c r="E103" s="36"/>
      <c r="F103" s="200" t="s">
        <v>1244</v>
      </c>
      <c r="G103" s="36"/>
      <c r="H103" s="36"/>
      <c r="I103" s="115"/>
      <c r="J103" s="36"/>
      <c r="K103" s="36"/>
      <c r="L103" s="39"/>
      <c r="M103" s="201"/>
      <c r="N103" s="64"/>
      <c r="O103" s="64"/>
      <c r="P103" s="64"/>
      <c r="Q103" s="64"/>
      <c r="R103" s="64"/>
      <c r="S103" s="64"/>
      <c r="T103" s="65"/>
      <c r="AT103" s="18" t="s">
        <v>191</v>
      </c>
      <c r="AU103" s="18" t="s">
        <v>84</v>
      </c>
    </row>
    <row r="104" spans="2:65" s="12" customFormat="1">
      <c r="B104" s="202"/>
      <c r="C104" s="203"/>
      <c r="D104" s="199" t="s">
        <v>193</v>
      </c>
      <c r="E104" s="204" t="s">
        <v>28</v>
      </c>
      <c r="F104" s="205" t="s">
        <v>1245</v>
      </c>
      <c r="G104" s="203"/>
      <c r="H104" s="206">
        <v>40.509</v>
      </c>
      <c r="I104" s="207"/>
      <c r="J104" s="203"/>
      <c r="K104" s="203"/>
      <c r="L104" s="208"/>
      <c r="M104" s="209"/>
      <c r="N104" s="210"/>
      <c r="O104" s="210"/>
      <c r="P104" s="210"/>
      <c r="Q104" s="210"/>
      <c r="R104" s="210"/>
      <c r="S104" s="210"/>
      <c r="T104" s="211"/>
      <c r="AT104" s="212" t="s">
        <v>193</v>
      </c>
      <c r="AU104" s="212" t="s">
        <v>84</v>
      </c>
      <c r="AV104" s="12" t="s">
        <v>84</v>
      </c>
      <c r="AW104" s="12" t="s">
        <v>36</v>
      </c>
      <c r="AX104" s="12" t="s">
        <v>82</v>
      </c>
      <c r="AY104" s="212" t="s">
        <v>182</v>
      </c>
    </row>
    <row r="105" spans="2:65" s="1" customFormat="1" ht="24" customHeight="1">
      <c r="B105" s="35"/>
      <c r="C105" s="186" t="s">
        <v>214</v>
      </c>
      <c r="D105" s="186" t="s">
        <v>184</v>
      </c>
      <c r="E105" s="187" t="s">
        <v>1246</v>
      </c>
      <c r="F105" s="188" t="s">
        <v>1247</v>
      </c>
      <c r="G105" s="189" t="s">
        <v>187</v>
      </c>
      <c r="H105" s="190">
        <v>40.509</v>
      </c>
      <c r="I105" s="191"/>
      <c r="J105" s="192">
        <f>ROUND(I105*H105,2)</f>
        <v>0</v>
      </c>
      <c r="K105" s="188" t="s">
        <v>188</v>
      </c>
      <c r="L105" s="39"/>
      <c r="M105" s="193" t="s">
        <v>28</v>
      </c>
      <c r="N105" s="194" t="s">
        <v>46</v>
      </c>
      <c r="O105" s="64"/>
      <c r="P105" s="195">
        <f>O105*H105</f>
        <v>0</v>
      </c>
      <c r="Q105" s="195">
        <v>0</v>
      </c>
      <c r="R105" s="195">
        <f>Q105*H105</f>
        <v>0</v>
      </c>
      <c r="S105" s="195">
        <v>0</v>
      </c>
      <c r="T105" s="196">
        <f>S105*H105</f>
        <v>0</v>
      </c>
      <c r="AR105" s="197" t="s">
        <v>189</v>
      </c>
      <c r="AT105" s="197" t="s">
        <v>184</v>
      </c>
      <c r="AU105" s="197" t="s">
        <v>84</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189</v>
      </c>
      <c r="BM105" s="197" t="s">
        <v>1248</v>
      </c>
    </row>
    <row r="106" spans="2:65" s="1" customFormat="1" ht="97.5">
      <c r="B106" s="35"/>
      <c r="C106" s="36"/>
      <c r="D106" s="199" t="s">
        <v>191</v>
      </c>
      <c r="E106" s="36"/>
      <c r="F106" s="200" t="s">
        <v>1244</v>
      </c>
      <c r="G106" s="36"/>
      <c r="H106" s="36"/>
      <c r="I106" s="115"/>
      <c r="J106" s="36"/>
      <c r="K106" s="36"/>
      <c r="L106" s="39"/>
      <c r="M106" s="201"/>
      <c r="N106" s="64"/>
      <c r="O106" s="64"/>
      <c r="P106" s="64"/>
      <c r="Q106" s="64"/>
      <c r="R106" s="64"/>
      <c r="S106" s="64"/>
      <c r="T106" s="65"/>
      <c r="AT106" s="18" t="s">
        <v>191</v>
      </c>
      <c r="AU106" s="18" t="s">
        <v>84</v>
      </c>
    </row>
    <row r="107" spans="2:65" s="1" customFormat="1" ht="24" customHeight="1">
      <c r="B107" s="35"/>
      <c r="C107" s="186" t="s">
        <v>220</v>
      </c>
      <c r="D107" s="186" t="s">
        <v>184</v>
      </c>
      <c r="E107" s="187" t="s">
        <v>1249</v>
      </c>
      <c r="F107" s="188" t="s">
        <v>1250</v>
      </c>
      <c r="G107" s="189" t="s">
        <v>187</v>
      </c>
      <c r="H107" s="190">
        <v>40.509</v>
      </c>
      <c r="I107" s="191"/>
      <c r="J107" s="192">
        <f>ROUND(I107*H107,2)</f>
        <v>0</v>
      </c>
      <c r="K107" s="188" t="s">
        <v>188</v>
      </c>
      <c r="L107" s="39"/>
      <c r="M107" s="193" t="s">
        <v>28</v>
      </c>
      <c r="N107" s="194" t="s">
        <v>46</v>
      </c>
      <c r="O107" s="64"/>
      <c r="P107" s="195">
        <f>O107*H107</f>
        <v>0</v>
      </c>
      <c r="Q107" s="195">
        <v>0</v>
      </c>
      <c r="R107" s="195">
        <f>Q107*H107</f>
        <v>0</v>
      </c>
      <c r="S107" s="195">
        <v>0</v>
      </c>
      <c r="T107" s="196">
        <f>S107*H107</f>
        <v>0</v>
      </c>
      <c r="AR107" s="197" t="s">
        <v>189</v>
      </c>
      <c r="AT107" s="197" t="s">
        <v>184</v>
      </c>
      <c r="AU107" s="197" t="s">
        <v>84</v>
      </c>
      <c r="AY107" s="18" t="s">
        <v>182</v>
      </c>
      <c r="BE107" s="198">
        <f>IF(N107="základní",J107,0)</f>
        <v>0</v>
      </c>
      <c r="BF107" s="198">
        <f>IF(N107="snížená",J107,0)</f>
        <v>0</v>
      </c>
      <c r="BG107" s="198">
        <f>IF(N107="zákl. přenesená",J107,0)</f>
        <v>0</v>
      </c>
      <c r="BH107" s="198">
        <f>IF(N107="sníž. přenesená",J107,0)</f>
        <v>0</v>
      </c>
      <c r="BI107" s="198">
        <f>IF(N107="nulová",J107,0)</f>
        <v>0</v>
      </c>
      <c r="BJ107" s="18" t="s">
        <v>82</v>
      </c>
      <c r="BK107" s="198">
        <f>ROUND(I107*H107,2)</f>
        <v>0</v>
      </c>
      <c r="BL107" s="18" t="s">
        <v>189</v>
      </c>
      <c r="BM107" s="197" t="s">
        <v>1251</v>
      </c>
    </row>
    <row r="108" spans="2:65" s="1" customFormat="1" ht="136.5">
      <c r="B108" s="35"/>
      <c r="C108" s="36"/>
      <c r="D108" s="199" t="s">
        <v>191</v>
      </c>
      <c r="E108" s="36"/>
      <c r="F108" s="200" t="s">
        <v>218</v>
      </c>
      <c r="G108" s="36"/>
      <c r="H108" s="36"/>
      <c r="I108" s="115"/>
      <c r="J108" s="36"/>
      <c r="K108" s="36"/>
      <c r="L108" s="39"/>
      <c r="M108" s="201"/>
      <c r="N108" s="64"/>
      <c r="O108" s="64"/>
      <c r="P108" s="64"/>
      <c r="Q108" s="64"/>
      <c r="R108" s="64"/>
      <c r="S108" s="64"/>
      <c r="T108" s="65"/>
      <c r="AT108" s="18" t="s">
        <v>191</v>
      </c>
      <c r="AU108" s="18" t="s">
        <v>84</v>
      </c>
    </row>
    <row r="109" spans="2:65" s="12" customFormat="1">
      <c r="B109" s="202"/>
      <c r="C109" s="203"/>
      <c r="D109" s="199" t="s">
        <v>193</v>
      </c>
      <c r="E109" s="204" t="s">
        <v>28</v>
      </c>
      <c r="F109" s="205" t="s">
        <v>1252</v>
      </c>
      <c r="G109" s="203"/>
      <c r="H109" s="206">
        <v>40.509</v>
      </c>
      <c r="I109" s="207"/>
      <c r="J109" s="203"/>
      <c r="K109" s="203"/>
      <c r="L109" s="208"/>
      <c r="M109" s="209"/>
      <c r="N109" s="210"/>
      <c r="O109" s="210"/>
      <c r="P109" s="210"/>
      <c r="Q109" s="210"/>
      <c r="R109" s="210"/>
      <c r="S109" s="210"/>
      <c r="T109" s="211"/>
      <c r="AT109" s="212" t="s">
        <v>193</v>
      </c>
      <c r="AU109" s="212" t="s">
        <v>84</v>
      </c>
      <c r="AV109" s="12" t="s">
        <v>84</v>
      </c>
      <c r="AW109" s="12" t="s">
        <v>36</v>
      </c>
      <c r="AX109" s="12" t="s">
        <v>82</v>
      </c>
      <c r="AY109" s="212" t="s">
        <v>182</v>
      </c>
    </row>
    <row r="110" spans="2:65" s="1" customFormat="1" ht="24" customHeight="1">
      <c r="B110" s="35"/>
      <c r="C110" s="186" t="s">
        <v>225</v>
      </c>
      <c r="D110" s="186" t="s">
        <v>184</v>
      </c>
      <c r="E110" s="187" t="s">
        <v>221</v>
      </c>
      <c r="F110" s="188" t="s">
        <v>222</v>
      </c>
      <c r="G110" s="189" t="s">
        <v>187</v>
      </c>
      <c r="H110" s="190">
        <v>7398.509</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189</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189</v>
      </c>
      <c r="BM110" s="197" t="s">
        <v>1253</v>
      </c>
    </row>
    <row r="111" spans="2:65" s="1" customFormat="1" ht="136.5">
      <c r="B111" s="35"/>
      <c r="C111" s="36"/>
      <c r="D111" s="199" t="s">
        <v>191</v>
      </c>
      <c r="E111" s="36"/>
      <c r="F111" s="200" t="s">
        <v>218</v>
      </c>
      <c r="G111" s="36"/>
      <c r="H111" s="36"/>
      <c r="I111" s="115"/>
      <c r="J111" s="36"/>
      <c r="K111" s="36"/>
      <c r="L111" s="39"/>
      <c r="M111" s="201"/>
      <c r="N111" s="64"/>
      <c r="O111" s="64"/>
      <c r="P111" s="64"/>
      <c r="Q111" s="64"/>
      <c r="R111" s="64"/>
      <c r="S111" s="64"/>
      <c r="T111" s="65"/>
      <c r="AT111" s="18" t="s">
        <v>191</v>
      </c>
      <c r="AU111" s="18" t="s">
        <v>84</v>
      </c>
    </row>
    <row r="112" spans="2:65" s="12" customFormat="1">
      <c r="B112" s="202"/>
      <c r="C112" s="203"/>
      <c r="D112" s="199" t="s">
        <v>193</v>
      </c>
      <c r="E112" s="204" t="s">
        <v>28</v>
      </c>
      <c r="F112" s="205" t="s">
        <v>1254</v>
      </c>
      <c r="G112" s="203"/>
      <c r="H112" s="206">
        <v>-371</v>
      </c>
      <c r="I112" s="207"/>
      <c r="J112" s="203"/>
      <c r="K112" s="203"/>
      <c r="L112" s="208"/>
      <c r="M112" s="209"/>
      <c r="N112" s="210"/>
      <c r="O112" s="210"/>
      <c r="P112" s="210"/>
      <c r="Q112" s="210"/>
      <c r="R112" s="210"/>
      <c r="S112" s="210"/>
      <c r="T112" s="211"/>
      <c r="AT112" s="212" t="s">
        <v>193</v>
      </c>
      <c r="AU112" s="212" t="s">
        <v>84</v>
      </c>
      <c r="AV112" s="12" t="s">
        <v>84</v>
      </c>
      <c r="AW112" s="12" t="s">
        <v>36</v>
      </c>
      <c r="AX112" s="12" t="s">
        <v>75</v>
      </c>
      <c r="AY112" s="212" t="s">
        <v>182</v>
      </c>
    </row>
    <row r="113" spans="2:65" s="12" customFormat="1">
      <c r="B113" s="202"/>
      <c r="C113" s="203"/>
      <c r="D113" s="199" t="s">
        <v>193</v>
      </c>
      <c r="E113" s="204" t="s">
        <v>28</v>
      </c>
      <c r="F113" s="205" t="s">
        <v>1255</v>
      </c>
      <c r="G113" s="203"/>
      <c r="H113" s="206">
        <v>4459</v>
      </c>
      <c r="I113" s="207"/>
      <c r="J113" s="203"/>
      <c r="K113" s="203"/>
      <c r="L113" s="208"/>
      <c r="M113" s="209"/>
      <c r="N113" s="210"/>
      <c r="O113" s="210"/>
      <c r="P113" s="210"/>
      <c r="Q113" s="210"/>
      <c r="R113" s="210"/>
      <c r="S113" s="210"/>
      <c r="T113" s="211"/>
      <c r="AT113" s="212" t="s">
        <v>193</v>
      </c>
      <c r="AU113" s="212" t="s">
        <v>84</v>
      </c>
      <c r="AV113" s="12" t="s">
        <v>84</v>
      </c>
      <c r="AW113" s="12" t="s">
        <v>36</v>
      </c>
      <c r="AX113" s="12" t="s">
        <v>75</v>
      </c>
      <c r="AY113" s="212" t="s">
        <v>182</v>
      </c>
    </row>
    <row r="114" spans="2:65" s="12" customFormat="1">
      <c r="B114" s="202"/>
      <c r="C114" s="203"/>
      <c r="D114" s="199" t="s">
        <v>193</v>
      </c>
      <c r="E114" s="204" t="s">
        <v>28</v>
      </c>
      <c r="F114" s="205" t="s">
        <v>1256</v>
      </c>
      <c r="G114" s="203"/>
      <c r="H114" s="206">
        <v>40.509</v>
      </c>
      <c r="I114" s="207"/>
      <c r="J114" s="203"/>
      <c r="K114" s="203"/>
      <c r="L114" s="208"/>
      <c r="M114" s="209"/>
      <c r="N114" s="210"/>
      <c r="O114" s="210"/>
      <c r="P114" s="210"/>
      <c r="Q114" s="210"/>
      <c r="R114" s="210"/>
      <c r="S114" s="210"/>
      <c r="T114" s="211"/>
      <c r="AT114" s="212" t="s">
        <v>193</v>
      </c>
      <c r="AU114" s="212" t="s">
        <v>84</v>
      </c>
      <c r="AV114" s="12" t="s">
        <v>84</v>
      </c>
      <c r="AW114" s="12" t="s">
        <v>36</v>
      </c>
      <c r="AX114" s="12" t="s">
        <v>75</v>
      </c>
      <c r="AY114" s="212" t="s">
        <v>182</v>
      </c>
    </row>
    <row r="115" spans="2:65" s="12" customFormat="1">
      <c r="B115" s="202"/>
      <c r="C115" s="203"/>
      <c r="D115" s="199" t="s">
        <v>193</v>
      </c>
      <c r="E115" s="204" t="s">
        <v>28</v>
      </c>
      <c r="F115" s="205" t="s">
        <v>1257</v>
      </c>
      <c r="G115" s="203"/>
      <c r="H115" s="206">
        <v>3270</v>
      </c>
      <c r="I115" s="207"/>
      <c r="J115" s="203"/>
      <c r="K115" s="203"/>
      <c r="L115" s="208"/>
      <c r="M115" s="209"/>
      <c r="N115" s="210"/>
      <c r="O115" s="210"/>
      <c r="P115" s="210"/>
      <c r="Q115" s="210"/>
      <c r="R115" s="210"/>
      <c r="S115" s="210"/>
      <c r="T115" s="211"/>
      <c r="AT115" s="212" t="s">
        <v>193</v>
      </c>
      <c r="AU115" s="212" t="s">
        <v>84</v>
      </c>
      <c r="AV115" s="12" t="s">
        <v>84</v>
      </c>
      <c r="AW115" s="12" t="s">
        <v>36</v>
      </c>
      <c r="AX115" s="12" t="s">
        <v>75</v>
      </c>
      <c r="AY115" s="212" t="s">
        <v>182</v>
      </c>
    </row>
    <row r="116" spans="2:65" s="13" customFormat="1">
      <c r="B116" s="213"/>
      <c r="C116" s="214"/>
      <c r="D116" s="199" t="s">
        <v>193</v>
      </c>
      <c r="E116" s="215" t="s">
        <v>28</v>
      </c>
      <c r="F116" s="216" t="s">
        <v>196</v>
      </c>
      <c r="G116" s="214"/>
      <c r="H116" s="217">
        <v>7398.509</v>
      </c>
      <c r="I116" s="218"/>
      <c r="J116" s="214"/>
      <c r="K116" s="214"/>
      <c r="L116" s="219"/>
      <c r="M116" s="220"/>
      <c r="N116" s="221"/>
      <c r="O116" s="221"/>
      <c r="P116" s="221"/>
      <c r="Q116" s="221"/>
      <c r="R116" s="221"/>
      <c r="S116" s="221"/>
      <c r="T116" s="222"/>
      <c r="AT116" s="223" t="s">
        <v>193</v>
      </c>
      <c r="AU116" s="223" t="s">
        <v>84</v>
      </c>
      <c r="AV116" s="13" t="s">
        <v>189</v>
      </c>
      <c r="AW116" s="13" t="s">
        <v>36</v>
      </c>
      <c r="AX116" s="13" t="s">
        <v>82</v>
      </c>
      <c r="AY116" s="223" t="s">
        <v>182</v>
      </c>
    </row>
    <row r="117" spans="2:65" s="1" customFormat="1" ht="36" customHeight="1">
      <c r="B117" s="35"/>
      <c r="C117" s="186" t="s">
        <v>230</v>
      </c>
      <c r="D117" s="186" t="s">
        <v>184</v>
      </c>
      <c r="E117" s="187" t="s">
        <v>226</v>
      </c>
      <c r="F117" s="188" t="s">
        <v>227</v>
      </c>
      <c r="G117" s="189" t="s">
        <v>187</v>
      </c>
      <c r="H117" s="190">
        <v>288541.85100000002</v>
      </c>
      <c r="I117" s="191"/>
      <c r="J117" s="192">
        <f>ROUND(I117*H117,2)</f>
        <v>0</v>
      </c>
      <c r="K117" s="188" t="s">
        <v>188</v>
      </c>
      <c r="L117" s="39"/>
      <c r="M117" s="193" t="s">
        <v>28</v>
      </c>
      <c r="N117" s="194" t="s">
        <v>46</v>
      </c>
      <c r="O117" s="64"/>
      <c r="P117" s="195">
        <f>O117*H117</f>
        <v>0</v>
      </c>
      <c r="Q117" s="195">
        <v>0</v>
      </c>
      <c r="R117" s="195">
        <f>Q117*H117</f>
        <v>0</v>
      </c>
      <c r="S117" s="195">
        <v>0</v>
      </c>
      <c r="T117" s="196">
        <f>S117*H117</f>
        <v>0</v>
      </c>
      <c r="AR117" s="197" t="s">
        <v>189</v>
      </c>
      <c r="AT117" s="197" t="s">
        <v>184</v>
      </c>
      <c r="AU117" s="197" t="s">
        <v>84</v>
      </c>
      <c r="AY117" s="18" t="s">
        <v>182</v>
      </c>
      <c r="BE117" s="198">
        <f>IF(N117="základní",J117,0)</f>
        <v>0</v>
      </c>
      <c r="BF117" s="198">
        <f>IF(N117="snížená",J117,0)</f>
        <v>0</v>
      </c>
      <c r="BG117" s="198">
        <f>IF(N117="zákl. přenesená",J117,0)</f>
        <v>0</v>
      </c>
      <c r="BH117" s="198">
        <f>IF(N117="sníž. přenesená",J117,0)</f>
        <v>0</v>
      </c>
      <c r="BI117" s="198">
        <f>IF(N117="nulová",J117,0)</f>
        <v>0</v>
      </c>
      <c r="BJ117" s="18" t="s">
        <v>82</v>
      </c>
      <c r="BK117" s="198">
        <f>ROUND(I117*H117,2)</f>
        <v>0</v>
      </c>
      <c r="BL117" s="18" t="s">
        <v>189</v>
      </c>
      <c r="BM117" s="197" t="s">
        <v>1258</v>
      </c>
    </row>
    <row r="118" spans="2:65" s="1" customFormat="1" ht="136.5">
      <c r="B118" s="35"/>
      <c r="C118" s="36"/>
      <c r="D118" s="199" t="s">
        <v>191</v>
      </c>
      <c r="E118" s="36"/>
      <c r="F118" s="200" t="s">
        <v>218</v>
      </c>
      <c r="G118" s="36"/>
      <c r="H118" s="36"/>
      <c r="I118" s="115"/>
      <c r="J118" s="36"/>
      <c r="K118" s="36"/>
      <c r="L118" s="39"/>
      <c r="M118" s="201"/>
      <c r="N118" s="64"/>
      <c r="O118" s="64"/>
      <c r="P118" s="64"/>
      <c r="Q118" s="64"/>
      <c r="R118" s="64"/>
      <c r="S118" s="64"/>
      <c r="T118" s="65"/>
      <c r="AT118" s="18" t="s">
        <v>191</v>
      </c>
      <c r="AU118" s="18" t="s">
        <v>84</v>
      </c>
    </row>
    <row r="119" spans="2:65" s="12" customFormat="1">
      <c r="B119" s="202"/>
      <c r="C119" s="203"/>
      <c r="D119" s="199" t="s">
        <v>193</v>
      </c>
      <c r="E119" s="204" t="s">
        <v>28</v>
      </c>
      <c r="F119" s="205" t="s">
        <v>1259</v>
      </c>
      <c r="G119" s="203"/>
      <c r="H119" s="206">
        <v>288541.85100000002</v>
      </c>
      <c r="I119" s="207"/>
      <c r="J119" s="203"/>
      <c r="K119" s="203"/>
      <c r="L119" s="208"/>
      <c r="M119" s="209"/>
      <c r="N119" s="210"/>
      <c r="O119" s="210"/>
      <c r="P119" s="210"/>
      <c r="Q119" s="210"/>
      <c r="R119" s="210"/>
      <c r="S119" s="210"/>
      <c r="T119" s="211"/>
      <c r="AT119" s="212" t="s">
        <v>193</v>
      </c>
      <c r="AU119" s="212" t="s">
        <v>84</v>
      </c>
      <c r="AV119" s="12" t="s">
        <v>84</v>
      </c>
      <c r="AW119" s="12" t="s">
        <v>36</v>
      </c>
      <c r="AX119" s="12" t="s">
        <v>82</v>
      </c>
      <c r="AY119" s="212" t="s">
        <v>182</v>
      </c>
    </row>
    <row r="120" spans="2:65" s="1" customFormat="1" ht="24" customHeight="1">
      <c r="B120" s="35"/>
      <c r="C120" s="186" t="s">
        <v>235</v>
      </c>
      <c r="D120" s="186" t="s">
        <v>184</v>
      </c>
      <c r="E120" s="187" t="s">
        <v>1260</v>
      </c>
      <c r="F120" s="188" t="s">
        <v>1261</v>
      </c>
      <c r="G120" s="189" t="s">
        <v>187</v>
      </c>
      <c r="H120" s="190">
        <v>159.791</v>
      </c>
      <c r="I120" s="191"/>
      <c r="J120" s="192">
        <f>ROUND(I120*H120,2)</f>
        <v>0</v>
      </c>
      <c r="K120" s="188" t="s">
        <v>188</v>
      </c>
      <c r="L120" s="39"/>
      <c r="M120" s="193" t="s">
        <v>28</v>
      </c>
      <c r="N120" s="194" t="s">
        <v>46</v>
      </c>
      <c r="O120" s="64"/>
      <c r="P120" s="195">
        <f>O120*H120</f>
        <v>0</v>
      </c>
      <c r="Q120" s="195">
        <v>0</v>
      </c>
      <c r="R120" s="195">
        <f>Q120*H120</f>
        <v>0</v>
      </c>
      <c r="S120" s="195">
        <v>0</v>
      </c>
      <c r="T120" s="196">
        <f>S120*H120</f>
        <v>0</v>
      </c>
      <c r="AR120" s="197" t="s">
        <v>189</v>
      </c>
      <c r="AT120" s="197" t="s">
        <v>184</v>
      </c>
      <c r="AU120" s="197" t="s">
        <v>84</v>
      </c>
      <c r="AY120" s="18" t="s">
        <v>182</v>
      </c>
      <c r="BE120" s="198">
        <f>IF(N120="základní",J120,0)</f>
        <v>0</v>
      </c>
      <c r="BF120" s="198">
        <f>IF(N120="snížená",J120,0)</f>
        <v>0</v>
      </c>
      <c r="BG120" s="198">
        <f>IF(N120="zákl. přenesená",J120,0)</f>
        <v>0</v>
      </c>
      <c r="BH120" s="198">
        <f>IF(N120="sníž. přenesená",J120,0)</f>
        <v>0</v>
      </c>
      <c r="BI120" s="198">
        <f>IF(N120="nulová",J120,0)</f>
        <v>0</v>
      </c>
      <c r="BJ120" s="18" t="s">
        <v>82</v>
      </c>
      <c r="BK120" s="198">
        <f>ROUND(I120*H120,2)</f>
        <v>0</v>
      </c>
      <c r="BL120" s="18" t="s">
        <v>189</v>
      </c>
      <c r="BM120" s="197" t="s">
        <v>1262</v>
      </c>
    </row>
    <row r="121" spans="2:65" s="1" customFormat="1" ht="68.25">
      <c r="B121" s="35"/>
      <c r="C121" s="36"/>
      <c r="D121" s="199" t="s">
        <v>191</v>
      </c>
      <c r="E121" s="36"/>
      <c r="F121" s="200" t="s">
        <v>212</v>
      </c>
      <c r="G121" s="36"/>
      <c r="H121" s="36"/>
      <c r="I121" s="115"/>
      <c r="J121" s="36"/>
      <c r="K121" s="36"/>
      <c r="L121" s="39"/>
      <c r="M121" s="201"/>
      <c r="N121" s="64"/>
      <c r="O121" s="64"/>
      <c r="P121" s="64"/>
      <c r="Q121" s="64"/>
      <c r="R121" s="64"/>
      <c r="S121" s="64"/>
      <c r="T121" s="65"/>
      <c r="AT121" s="18" t="s">
        <v>191</v>
      </c>
      <c r="AU121" s="18" t="s">
        <v>84</v>
      </c>
    </row>
    <row r="122" spans="2:65" s="12" customFormat="1">
      <c r="B122" s="202"/>
      <c r="C122" s="203"/>
      <c r="D122" s="199" t="s">
        <v>193</v>
      </c>
      <c r="E122" s="204" t="s">
        <v>28</v>
      </c>
      <c r="F122" s="205" t="s">
        <v>1263</v>
      </c>
      <c r="G122" s="203"/>
      <c r="H122" s="206">
        <v>342.26600000000002</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2" customFormat="1">
      <c r="B123" s="202"/>
      <c r="C123" s="203"/>
      <c r="D123" s="199" t="s">
        <v>193</v>
      </c>
      <c r="E123" s="204" t="s">
        <v>28</v>
      </c>
      <c r="F123" s="205" t="s">
        <v>1264</v>
      </c>
      <c r="G123" s="203"/>
      <c r="H123" s="206">
        <v>-182.47499999999999</v>
      </c>
      <c r="I123" s="207"/>
      <c r="J123" s="203"/>
      <c r="K123" s="203"/>
      <c r="L123" s="208"/>
      <c r="M123" s="209"/>
      <c r="N123" s="210"/>
      <c r="O123" s="210"/>
      <c r="P123" s="210"/>
      <c r="Q123" s="210"/>
      <c r="R123" s="210"/>
      <c r="S123" s="210"/>
      <c r="T123" s="211"/>
      <c r="AT123" s="212" t="s">
        <v>193</v>
      </c>
      <c r="AU123" s="212" t="s">
        <v>84</v>
      </c>
      <c r="AV123" s="12" t="s">
        <v>84</v>
      </c>
      <c r="AW123" s="12" t="s">
        <v>36</v>
      </c>
      <c r="AX123" s="12" t="s">
        <v>75</v>
      </c>
      <c r="AY123" s="212" t="s">
        <v>182</v>
      </c>
    </row>
    <row r="124" spans="2:65" s="13" customFormat="1">
      <c r="B124" s="213"/>
      <c r="C124" s="214"/>
      <c r="D124" s="199" t="s">
        <v>193</v>
      </c>
      <c r="E124" s="215" t="s">
        <v>28</v>
      </c>
      <c r="F124" s="216" t="s">
        <v>196</v>
      </c>
      <c r="G124" s="214"/>
      <c r="H124" s="217">
        <v>159.791</v>
      </c>
      <c r="I124" s="218"/>
      <c r="J124" s="214"/>
      <c r="K124" s="214"/>
      <c r="L124" s="219"/>
      <c r="M124" s="220"/>
      <c r="N124" s="221"/>
      <c r="O124" s="221"/>
      <c r="P124" s="221"/>
      <c r="Q124" s="221"/>
      <c r="R124" s="221"/>
      <c r="S124" s="221"/>
      <c r="T124" s="222"/>
      <c r="AT124" s="223" t="s">
        <v>193</v>
      </c>
      <c r="AU124" s="223" t="s">
        <v>84</v>
      </c>
      <c r="AV124" s="13" t="s">
        <v>189</v>
      </c>
      <c r="AW124" s="13" t="s">
        <v>36</v>
      </c>
      <c r="AX124" s="13" t="s">
        <v>82</v>
      </c>
      <c r="AY124" s="223" t="s">
        <v>182</v>
      </c>
    </row>
    <row r="125" spans="2:65" s="1" customFormat="1" ht="24" customHeight="1">
      <c r="B125" s="35"/>
      <c r="C125" s="186" t="s">
        <v>240</v>
      </c>
      <c r="D125" s="186" t="s">
        <v>184</v>
      </c>
      <c r="E125" s="187" t="s">
        <v>241</v>
      </c>
      <c r="F125" s="188" t="s">
        <v>242</v>
      </c>
      <c r="G125" s="189" t="s">
        <v>243</v>
      </c>
      <c r="H125" s="190">
        <v>7637.7420000000002</v>
      </c>
      <c r="I125" s="191"/>
      <c r="J125" s="192">
        <f>ROUND(I125*H125,2)</f>
        <v>0</v>
      </c>
      <c r="K125" s="188" t="s">
        <v>188</v>
      </c>
      <c r="L125" s="39"/>
      <c r="M125" s="193" t="s">
        <v>28</v>
      </c>
      <c r="N125" s="194" t="s">
        <v>46</v>
      </c>
      <c r="O125" s="64"/>
      <c r="P125" s="195">
        <f>O125*H125</f>
        <v>0</v>
      </c>
      <c r="Q125" s="195">
        <v>0</v>
      </c>
      <c r="R125" s="195">
        <f>Q125*H125</f>
        <v>0</v>
      </c>
      <c r="S125" s="195">
        <v>0</v>
      </c>
      <c r="T125" s="196">
        <f>S125*H125</f>
        <v>0</v>
      </c>
      <c r="AR125" s="197" t="s">
        <v>189</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189</v>
      </c>
      <c r="BM125" s="197" t="s">
        <v>1265</v>
      </c>
    </row>
    <row r="126" spans="2:65" s="1" customFormat="1" ht="29.25">
      <c r="B126" s="35"/>
      <c r="C126" s="36"/>
      <c r="D126" s="199" t="s">
        <v>191</v>
      </c>
      <c r="E126" s="36"/>
      <c r="F126" s="200" t="s">
        <v>245</v>
      </c>
      <c r="G126" s="36"/>
      <c r="H126" s="36"/>
      <c r="I126" s="115"/>
      <c r="J126" s="36"/>
      <c r="K126" s="36"/>
      <c r="L126" s="39"/>
      <c r="M126" s="201"/>
      <c r="N126" s="64"/>
      <c r="O126" s="64"/>
      <c r="P126" s="64"/>
      <c r="Q126" s="64"/>
      <c r="R126" s="64"/>
      <c r="S126" s="64"/>
      <c r="T126" s="65"/>
      <c r="AT126" s="18" t="s">
        <v>191</v>
      </c>
      <c r="AU126" s="18" t="s">
        <v>84</v>
      </c>
    </row>
    <row r="127" spans="2:65" s="12" customFormat="1">
      <c r="B127" s="202"/>
      <c r="C127" s="203"/>
      <c r="D127" s="199" t="s">
        <v>193</v>
      </c>
      <c r="E127" s="204" t="s">
        <v>28</v>
      </c>
      <c r="F127" s="205" t="s">
        <v>1266</v>
      </c>
      <c r="G127" s="203"/>
      <c r="H127" s="206">
        <v>7637.7420000000002</v>
      </c>
      <c r="I127" s="207"/>
      <c r="J127" s="203"/>
      <c r="K127" s="203"/>
      <c r="L127" s="208"/>
      <c r="M127" s="209"/>
      <c r="N127" s="210"/>
      <c r="O127" s="210"/>
      <c r="P127" s="210"/>
      <c r="Q127" s="210"/>
      <c r="R127" s="210"/>
      <c r="S127" s="210"/>
      <c r="T127" s="211"/>
      <c r="AT127" s="212" t="s">
        <v>193</v>
      </c>
      <c r="AU127" s="212" t="s">
        <v>84</v>
      </c>
      <c r="AV127" s="12" t="s">
        <v>84</v>
      </c>
      <c r="AW127" s="12" t="s">
        <v>36</v>
      </c>
      <c r="AX127" s="12" t="s">
        <v>82</v>
      </c>
      <c r="AY127" s="212" t="s">
        <v>182</v>
      </c>
    </row>
    <row r="128" spans="2:65" s="1" customFormat="1" ht="16.5" customHeight="1">
      <c r="B128" s="35"/>
      <c r="C128" s="186" t="s">
        <v>247</v>
      </c>
      <c r="D128" s="186" t="s">
        <v>184</v>
      </c>
      <c r="E128" s="187" t="s">
        <v>255</v>
      </c>
      <c r="F128" s="188" t="s">
        <v>256</v>
      </c>
      <c r="G128" s="189" t="s">
        <v>250</v>
      </c>
      <c r="H128" s="190">
        <v>5546.9610000000002</v>
      </c>
      <c r="I128" s="191"/>
      <c r="J128" s="192">
        <f>ROUND(I128*H128,2)</f>
        <v>0</v>
      </c>
      <c r="K128" s="188" t="s">
        <v>188</v>
      </c>
      <c r="L128" s="39"/>
      <c r="M128" s="193" t="s">
        <v>28</v>
      </c>
      <c r="N128" s="194" t="s">
        <v>46</v>
      </c>
      <c r="O128" s="64"/>
      <c r="P128" s="195">
        <f>O128*H128</f>
        <v>0</v>
      </c>
      <c r="Q128" s="195">
        <v>0</v>
      </c>
      <c r="R128" s="195">
        <f>Q128*H128</f>
        <v>0</v>
      </c>
      <c r="S128" s="195">
        <v>0</v>
      </c>
      <c r="T128" s="196">
        <f>S128*H128</f>
        <v>0</v>
      </c>
      <c r="AR128" s="197" t="s">
        <v>189</v>
      </c>
      <c r="AT128" s="197" t="s">
        <v>184</v>
      </c>
      <c r="AU128" s="197" t="s">
        <v>84</v>
      </c>
      <c r="AY128" s="18" t="s">
        <v>182</v>
      </c>
      <c r="BE128" s="198">
        <f>IF(N128="základní",J128,0)</f>
        <v>0</v>
      </c>
      <c r="BF128" s="198">
        <f>IF(N128="snížená",J128,0)</f>
        <v>0</v>
      </c>
      <c r="BG128" s="198">
        <f>IF(N128="zákl. přenesená",J128,0)</f>
        <v>0</v>
      </c>
      <c r="BH128" s="198">
        <f>IF(N128="sníž. přenesená",J128,0)</f>
        <v>0</v>
      </c>
      <c r="BI128" s="198">
        <f>IF(N128="nulová",J128,0)</f>
        <v>0</v>
      </c>
      <c r="BJ128" s="18" t="s">
        <v>82</v>
      </c>
      <c r="BK128" s="198">
        <f>ROUND(I128*H128,2)</f>
        <v>0</v>
      </c>
      <c r="BL128" s="18" t="s">
        <v>189</v>
      </c>
      <c r="BM128" s="197" t="s">
        <v>1267</v>
      </c>
    </row>
    <row r="129" spans="2:65" s="1" customFormat="1" ht="107.25">
      <c r="B129" s="35"/>
      <c r="C129" s="36"/>
      <c r="D129" s="199" t="s">
        <v>191</v>
      </c>
      <c r="E129" s="36"/>
      <c r="F129" s="200" t="s">
        <v>258</v>
      </c>
      <c r="G129" s="36"/>
      <c r="H129" s="36"/>
      <c r="I129" s="115"/>
      <c r="J129" s="36"/>
      <c r="K129" s="36"/>
      <c r="L129" s="39"/>
      <c r="M129" s="201"/>
      <c r="N129" s="64"/>
      <c r="O129" s="64"/>
      <c r="P129" s="64"/>
      <c r="Q129" s="64"/>
      <c r="R129" s="64"/>
      <c r="S129" s="64"/>
      <c r="T129" s="65"/>
      <c r="AT129" s="18" t="s">
        <v>191</v>
      </c>
      <c r="AU129" s="18" t="s">
        <v>84</v>
      </c>
    </row>
    <row r="130" spans="2:65" s="12" customFormat="1">
      <c r="B130" s="202"/>
      <c r="C130" s="203"/>
      <c r="D130" s="199" t="s">
        <v>193</v>
      </c>
      <c r="E130" s="204" t="s">
        <v>28</v>
      </c>
      <c r="F130" s="205" t="s">
        <v>1268</v>
      </c>
      <c r="G130" s="203"/>
      <c r="H130" s="206">
        <v>5546.9610000000002</v>
      </c>
      <c r="I130" s="207"/>
      <c r="J130" s="203"/>
      <c r="K130" s="203"/>
      <c r="L130" s="208"/>
      <c r="M130" s="209"/>
      <c r="N130" s="210"/>
      <c r="O130" s="210"/>
      <c r="P130" s="210"/>
      <c r="Q130" s="210"/>
      <c r="R130" s="210"/>
      <c r="S130" s="210"/>
      <c r="T130" s="211"/>
      <c r="AT130" s="212" t="s">
        <v>193</v>
      </c>
      <c r="AU130" s="212" t="s">
        <v>84</v>
      </c>
      <c r="AV130" s="12" t="s">
        <v>84</v>
      </c>
      <c r="AW130" s="12" t="s">
        <v>36</v>
      </c>
      <c r="AX130" s="12" t="s">
        <v>82</v>
      </c>
      <c r="AY130" s="212" t="s">
        <v>182</v>
      </c>
    </row>
    <row r="131" spans="2:65" s="11" customFormat="1" ht="22.9" customHeight="1">
      <c r="B131" s="170"/>
      <c r="C131" s="171"/>
      <c r="D131" s="172" t="s">
        <v>74</v>
      </c>
      <c r="E131" s="184" t="s">
        <v>84</v>
      </c>
      <c r="F131" s="184" t="s">
        <v>595</v>
      </c>
      <c r="G131" s="171"/>
      <c r="H131" s="171"/>
      <c r="I131" s="174"/>
      <c r="J131" s="185">
        <f>BK131</f>
        <v>0</v>
      </c>
      <c r="K131" s="171"/>
      <c r="L131" s="176"/>
      <c r="M131" s="177"/>
      <c r="N131" s="178"/>
      <c r="O131" s="178"/>
      <c r="P131" s="179">
        <f>SUM(P132:P136)</f>
        <v>0</v>
      </c>
      <c r="Q131" s="178"/>
      <c r="R131" s="179">
        <f>SUM(R132:R136)</f>
        <v>88.957764000000012</v>
      </c>
      <c r="S131" s="178"/>
      <c r="T131" s="180">
        <f>SUM(T132:T136)</f>
        <v>0</v>
      </c>
      <c r="AR131" s="181" t="s">
        <v>82</v>
      </c>
      <c r="AT131" s="182" t="s">
        <v>74</v>
      </c>
      <c r="AU131" s="182" t="s">
        <v>82</v>
      </c>
      <c r="AY131" s="181" t="s">
        <v>182</v>
      </c>
      <c r="BK131" s="183">
        <f>SUM(BK132:BK136)</f>
        <v>0</v>
      </c>
    </row>
    <row r="132" spans="2:65" s="1" customFormat="1" ht="16.5" customHeight="1">
      <c r="B132" s="35"/>
      <c r="C132" s="186" t="s">
        <v>254</v>
      </c>
      <c r="D132" s="186" t="s">
        <v>184</v>
      </c>
      <c r="E132" s="187" t="s">
        <v>1269</v>
      </c>
      <c r="F132" s="188" t="s">
        <v>1270</v>
      </c>
      <c r="G132" s="189" t="s">
        <v>187</v>
      </c>
      <c r="H132" s="190">
        <v>11.574</v>
      </c>
      <c r="I132" s="191"/>
      <c r="J132" s="192">
        <f>ROUND(I132*H132,2)</f>
        <v>0</v>
      </c>
      <c r="K132" s="188" t="s">
        <v>188</v>
      </c>
      <c r="L132" s="39"/>
      <c r="M132" s="193" t="s">
        <v>28</v>
      </c>
      <c r="N132" s="194" t="s">
        <v>46</v>
      </c>
      <c r="O132" s="64"/>
      <c r="P132" s="195">
        <f>O132*H132</f>
        <v>0</v>
      </c>
      <c r="Q132" s="195">
        <v>0</v>
      </c>
      <c r="R132" s="195">
        <f>Q132*H132</f>
        <v>0</v>
      </c>
      <c r="S132" s="195">
        <v>0</v>
      </c>
      <c r="T132" s="196">
        <f>S132*H132</f>
        <v>0</v>
      </c>
      <c r="AR132" s="197" t="s">
        <v>189</v>
      </c>
      <c r="AT132" s="197" t="s">
        <v>184</v>
      </c>
      <c r="AU132" s="197" t="s">
        <v>84</v>
      </c>
      <c r="AY132" s="18" t="s">
        <v>182</v>
      </c>
      <c r="BE132" s="198">
        <f>IF(N132="základní",J132,0)</f>
        <v>0</v>
      </c>
      <c r="BF132" s="198">
        <f>IF(N132="snížená",J132,0)</f>
        <v>0</v>
      </c>
      <c r="BG132" s="198">
        <f>IF(N132="zákl. přenesená",J132,0)</f>
        <v>0</v>
      </c>
      <c r="BH132" s="198">
        <f>IF(N132="sníž. přenesená",J132,0)</f>
        <v>0</v>
      </c>
      <c r="BI132" s="198">
        <f>IF(N132="nulová",J132,0)</f>
        <v>0</v>
      </c>
      <c r="BJ132" s="18" t="s">
        <v>82</v>
      </c>
      <c r="BK132" s="198">
        <f>ROUND(I132*H132,2)</f>
        <v>0</v>
      </c>
      <c r="BL132" s="18" t="s">
        <v>189</v>
      </c>
      <c r="BM132" s="197" t="s">
        <v>1271</v>
      </c>
    </row>
    <row r="133" spans="2:65" s="1" customFormat="1" ht="39">
      <c r="B133" s="35"/>
      <c r="C133" s="36"/>
      <c r="D133" s="199" t="s">
        <v>191</v>
      </c>
      <c r="E133" s="36"/>
      <c r="F133" s="200" t="s">
        <v>1272</v>
      </c>
      <c r="G133" s="36"/>
      <c r="H133" s="36"/>
      <c r="I133" s="115"/>
      <c r="J133" s="36"/>
      <c r="K133" s="36"/>
      <c r="L133" s="39"/>
      <c r="M133" s="201"/>
      <c r="N133" s="64"/>
      <c r="O133" s="64"/>
      <c r="P133" s="64"/>
      <c r="Q133" s="64"/>
      <c r="R133" s="64"/>
      <c r="S133" s="64"/>
      <c r="T133" s="65"/>
      <c r="AT133" s="18" t="s">
        <v>191</v>
      </c>
      <c r="AU133" s="18" t="s">
        <v>84</v>
      </c>
    </row>
    <row r="134" spans="2:65" s="12" customFormat="1">
      <c r="B134" s="202"/>
      <c r="C134" s="203"/>
      <c r="D134" s="199" t="s">
        <v>193</v>
      </c>
      <c r="E134" s="204" t="s">
        <v>28</v>
      </c>
      <c r="F134" s="205" t="s">
        <v>1273</v>
      </c>
      <c r="G134" s="203"/>
      <c r="H134" s="206">
        <v>11.574</v>
      </c>
      <c r="I134" s="207"/>
      <c r="J134" s="203"/>
      <c r="K134" s="203"/>
      <c r="L134" s="208"/>
      <c r="M134" s="209"/>
      <c r="N134" s="210"/>
      <c r="O134" s="210"/>
      <c r="P134" s="210"/>
      <c r="Q134" s="210"/>
      <c r="R134" s="210"/>
      <c r="S134" s="210"/>
      <c r="T134" s="211"/>
      <c r="AT134" s="212" t="s">
        <v>193</v>
      </c>
      <c r="AU134" s="212" t="s">
        <v>84</v>
      </c>
      <c r="AV134" s="12" t="s">
        <v>84</v>
      </c>
      <c r="AW134" s="12" t="s">
        <v>36</v>
      </c>
      <c r="AX134" s="12" t="s">
        <v>82</v>
      </c>
      <c r="AY134" s="212" t="s">
        <v>182</v>
      </c>
    </row>
    <row r="135" spans="2:65" s="1" customFormat="1" ht="24" customHeight="1">
      <c r="B135" s="35"/>
      <c r="C135" s="186" t="s">
        <v>262</v>
      </c>
      <c r="D135" s="186" t="s">
        <v>184</v>
      </c>
      <c r="E135" s="187" t="s">
        <v>1274</v>
      </c>
      <c r="F135" s="188" t="s">
        <v>1275</v>
      </c>
      <c r="G135" s="189" t="s">
        <v>317</v>
      </c>
      <c r="H135" s="190">
        <v>385.8</v>
      </c>
      <c r="I135" s="191"/>
      <c r="J135" s="192">
        <f>ROUND(I135*H135,2)</f>
        <v>0</v>
      </c>
      <c r="K135" s="188" t="s">
        <v>188</v>
      </c>
      <c r="L135" s="39"/>
      <c r="M135" s="193" t="s">
        <v>28</v>
      </c>
      <c r="N135" s="194" t="s">
        <v>46</v>
      </c>
      <c r="O135" s="64"/>
      <c r="P135" s="195">
        <f>O135*H135</f>
        <v>0</v>
      </c>
      <c r="Q135" s="195">
        <v>0.23058000000000001</v>
      </c>
      <c r="R135" s="195">
        <f>Q135*H135</f>
        <v>88.957764000000012</v>
      </c>
      <c r="S135" s="195">
        <v>0</v>
      </c>
      <c r="T135" s="196">
        <f>S135*H135</f>
        <v>0</v>
      </c>
      <c r="AR135" s="197" t="s">
        <v>189</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1276</v>
      </c>
    </row>
    <row r="136" spans="2:65" s="12" customFormat="1">
      <c r="B136" s="202"/>
      <c r="C136" s="203"/>
      <c r="D136" s="199" t="s">
        <v>193</v>
      </c>
      <c r="E136" s="204" t="s">
        <v>28</v>
      </c>
      <c r="F136" s="205" t="s">
        <v>1277</v>
      </c>
      <c r="G136" s="203"/>
      <c r="H136" s="206">
        <v>385.8</v>
      </c>
      <c r="I136" s="207"/>
      <c r="J136" s="203"/>
      <c r="K136" s="203"/>
      <c r="L136" s="208"/>
      <c r="M136" s="209"/>
      <c r="N136" s="210"/>
      <c r="O136" s="210"/>
      <c r="P136" s="210"/>
      <c r="Q136" s="210"/>
      <c r="R136" s="210"/>
      <c r="S136" s="210"/>
      <c r="T136" s="211"/>
      <c r="AT136" s="212" t="s">
        <v>193</v>
      </c>
      <c r="AU136" s="212" t="s">
        <v>84</v>
      </c>
      <c r="AV136" s="12" t="s">
        <v>84</v>
      </c>
      <c r="AW136" s="12" t="s">
        <v>36</v>
      </c>
      <c r="AX136" s="12" t="s">
        <v>82</v>
      </c>
      <c r="AY136" s="212" t="s">
        <v>182</v>
      </c>
    </row>
    <row r="137" spans="2:65" s="11" customFormat="1" ht="22.9" customHeight="1">
      <c r="B137" s="170"/>
      <c r="C137" s="171"/>
      <c r="D137" s="172" t="s">
        <v>74</v>
      </c>
      <c r="E137" s="184" t="s">
        <v>214</v>
      </c>
      <c r="F137" s="184" t="s">
        <v>293</v>
      </c>
      <c r="G137" s="171"/>
      <c r="H137" s="171"/>
      <c r="I137" s="174"/>
      <c r="J137" s="185">
        <f>BK137</f>
        <v>0</v>
      </c>
      <c r="K137" s="171"/>
      <c r="L137" s="176"/>
      <c r="M137" s="177"/>
      <c r="N137" s="178"/>
      <c r="O137" s="178"/>
      <c r="P137" s="179">
        <f>SUM(P138:P190)</f>
        <v>0</v>
      </c>
      <c r="Q137" s="178"/>
      <c r="R137" s="179">
        <f>SUM(R138:R190)</f>
        <v>7464.5450627</v>
      </c>
      <c r="S137" s="178"/>
      <c r="T137" s="180">
        <f>SUM(T138:T190)</f>
        <v>0</v>
      </c>
      <c r="AR137" s="181" t="s">
        <v>82</v>
      </c>
      <c r="AT137" s="182" t="s">
        <v>74</v>
      </c>
      <c r="AU137" s="182" t="s">
        <v>82</v>
      </c>
      <c r="AY137" s="181" t="s">
        <v>182</v>
      </c>
      <c r="BK137" s="183">
        <f>SUM(BK138:BK190)</f>
        <v>0</v>
      </c>
    </row>
    <row r="138" spans="2:65" s="1" customFormat="1" ht="24" customHeight="1">
      <c r="B138" s="35"/>
      <c r="C138" s="186" t="s">
        <v>268</v>
      </c>
      <c r="D138" s="186" t="s">
        <v>184</v>
      </c>
      <c r="E138" s="187" t="s">
        <v>1278</v>
      </c>
      <c r="F138" s="188" t="s">
        <v>1279</v>
      </c>
      <c r="G138" s="189" t="s">
        <v>250</v>
      </c>
      <c r="H138" s="190">
        <v>10900</v>
      </c>
      <c r="I138" s="191"/>
      <c r="J138" s="192">
        <f>ROUND(I138*H138,2)</f>
        <v>0</v>
      </c>
      <c r="K138" s="188" t="s">
        <v>188</v>
      </c>
      <c r="L138" s="39"/>
      <c r="M138" s="193" t="s">
        <v>28</v>
      </c>
      <c r="N138" s="194" t="s">
        <v>46</v>
      </c>
      <c r="O138" s="64"/>
      <c r="P138" s="195">
        <f>O138*H138</f>
        <v>0</v>
      </c>
      <c r="Q138" s="195">
        <v>0</v>
      </c>
      <c r="R138" s="195">
        <f>Q138*H138</f>
        <v>0</v>
      </c>
      <c r="S138" s="195">
        <v>0</v>
      </c>
      <c r="T138" s="196">
        <f>S138*H138</f>
        <v>0</v>
      </c>
      <c r="AR138" s="197" t="s">
        <v>189</v>
      </c>
      <c r="AT138" s="197" t="s">
        <v>184</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189</v>
      </c>
      <c r="BM138" s="197" t="s">
        <v>1280</v>
      </c>
    </row>
    <row r="139" spans="2:65" s="1" customFormat="1" ht="68.25">
      <c r="B139" s="35"/>
      <c r="C139" s="36"/>
      <c r="D139" s="199" t="s">
        <v>191</v>
      </c>
      <c r="E139" s="36"/>
      <c r="F139" s="200" t="s">
        <v>1281</v>
      </c>
      <c r="G139" s="36"/>
      <c r="H139" s="36"/>
      <c r="I139" s="115"/>
      <c r="J139" s="36"/>
      <c r="K139" s="36"/>
      <c r="L139" s="39"/>
      <c r="M139" s="201"/>
      <c r="N139" s="64"/>
      <c r="O139" s="64"/>
      <c r="P139" s="64"/>
      <c r="Q139" s="64"/>
      <c r="R139" s="64"/>
      <c r="S139" s="64"/>
      <c r="T139" s="65"/>
      <c r="AT139" s="18" t="s">
        <v>191</v>
      </c>
      <c r="AU139" s="18" t="s">
        <v>84</v>
      </c>
    </row>
    <row r="140" spans="2:65" s="1" customFormat="1" ht="19.5">
      <c r="B140" s="35"/>
      <c r="C140" s="36"/>
      <c r="D140" s="199" t="s">
        <v>514</v>
      </c>
      <c r="E140" s="36"/>
      <c r="F140" s="200" t="s">
        <v>1282</v>
      </c>
      <c r="G140" s="36"/>
      <c r="H140" s="36"/>
      <c r="I140" s="115"/>
      <c r="J140" s="36"/>
      <c r="K140" s="36"/>
      <c r="L140" s="39"/>
      <c r="M140" s="201"/>
      <c r="N140" s="64"/>
      <c r="O140" s="64"/>
      <c r="P140" s="64"/>
      <c r="Q140" s="64"/>
      <c r="R140" s="64"/>
      <c r="S140" s="64"/>
      <c r="T140" s="65"/>
      <c r="AT140" s="18" t="s">
        <v>514</v>
      </c>
      <c r="AU140" s="18" t="s">
        <v>84</v>
      </c>
    </row>
    <row r="141" spans="2:65" s="12" customFormat="1">
      <c r="B141" s="202"/>
      <c r="C141" s="203"/>
      <c r="D141" s="199" t="s">
        <v>193</v>
      </c>
      <c r="E141" s="204" t="s">
        <v>28</v>
      </c>
      <c r="F141" s="205" t="s">
        <v>1283</v>
      </c>
      <c r="G141" s="203"/>
      <c r="H141" s="206">
        <v>10900</v>
      </c>
      <c r="I141" s="207"/>
      <c r="J141" s="203"/>
      <c r="K141" s="203"/>
      <c r="L141" s="208"/>
      <c r="M141" s="209"/>
      <c r="N141" s="210"/>
      <c r="O141" s="210"/>
      <c r="P141" s="210"/>
      <c r="Q141" s="210"/>
      <c r="R141" s="210"/>
      <c r="S141" s="210"/>
      <c r="T141" s="211"/>
      <c r="AT141" s="212" t="s">
        <v>193</v>
      </c>
      <c r="AU141" s="212" t="s">
        <v>84</v>
      </c>
      <c r="AV141" s="12" t="s">
        <v>84</v>
      </c>
      <c r="AW141" s="12" t="s">
        <v>36</v>
      </c>
      <c r="AX141" s="12" t="s">
        <v>82</v>
      </c>
      <c r="AY141" s="212" t="s">
        <v>182</v>
      </c>
    </row>
    <row r="142" spans="2:65" s="1" customFormat="1" ht="16.5" customHeight="1">
      <c r="B142" s="35"/>
      <c r="C142" s="224" t="s">
        <v>8</v>
      </c>
      <c r="D142" s="224" t="s">
        <v>269</v>
      </c>
      <c r="E142" s="225" t="s">
        <v>1284</v>
      </c>
      <c r="F142" s="226" t="s">
        <v>1285</v>
      </c>
      <c r="G142" s="227" t="s">
        <v>243</v>
      </c>
      <c r="H142" s="228">
        <v>6049.5</v>
      </c>
      <c r="I142" s="229"/>
      <c r="J142" s="230">
        <f>ROUND(I142*H142,2)</f>
        <v>0</v>
      </c>
      <c r="K142" s="226" t="s">
        <v>188</v>
      </c>
      <c r="L142" s="231"/>
      <c r="M142" s="232" t="s">
        <v>28</v>
      </c>
      <c r="N142" s="233" t="s">
        <v>46</v>
      </c>
      <c r="O142" s="64"/>
      <c r="P142" s="195">
        <f>O142*H142</f>
        <v>0</v>
      </c>
      <c r="Q142" s="195">
        <v>1</v>
      </c>
      <c r="R142" s="195">
        <f>Q142*H142</f>
        <v>6049.5</v>
      </c>
      <c r="S142" s="195">
        <v>0</v>
      </c>
      <c r="T142" s="196">
        <f>S142*H142</f>
        <v>0</v>
      </c>
      <c r="AR142" s="197" t="s">
        <v>230</v>
      </c>
      <c r="AT142" s="197" t="s">
        <v>269</v>
      </c>
      <c r="AU142" s="197" t="s">
        <v>84</v>
      </c>
      <c r="AY142" s="18" t="s">
        <v>182</v>
      </c>
      <c r="BE142" s="198">
        <f>IF(N142="základní",J142,0)</f>
        <v>0</v>
      </c>
      <c r="BF142" s="198">
        <f>IF(N142="snížená",J142,0)</f>
        <v>0</v>
      </c>
      <c r="BG142" s="198">
        <f>IF(N142="zákl. přenesená",J142,0)</f>
        <v>0</v>
      </c>
      <c r="BH142" s="198">
        <f>IF(N142="sníž. přenesená",J142,0)</f>
        <v>0</v>
      </c>
      <c r="BI142" s="198">
        <f>IF(N142="nulová",J142,0)</f>
        <v>0</v>
      </c>
      <c r="BJ142" s="18" t="s">
        <v>82</v>
      </c>
      <c r="BK142" s="198">
        <f>ROUND(I142*H142,2)</f>
        <v>0</v>
      </c>
      <c r="BL142" s="18" t="s">
        <v>189</v>
      </c>
      <c r="BM142" s="197" t="s">
        <v>1286</v>
      </c>
    </row>
    <row r="143" spans="2:65" s="12" customFormat="1">
      <c r="B143" s="202"/>
      <c r="C143" s="203"/>
      <c r="D143" s="199" t="s">
        <v>193</v>
      </c>
      <c r="E143" s="204" t="s">
        <v>28</v>
      </c>
      <c r="F143" s="205" t="s">
        <v>1287</v>
      </c>
      <c r="G143" s="203"/>
      <c r="H143" s="206">
        <v>6049.5</v>
      </c>
      <c r="I143" s="207"/>
      <c r="J143" s="203"/>
      <c r="K143" s="203"/>
      <c r="L143" s="208"/>
      <c r="M143" s="209"/>
      <c r="N143" s="210"/>
      <c r="O143" s="210"/>
      <c r="P143" s="210"/>
      <c r="Q143" s="210"/>
      <c r="R143" s="210"/>
      <c r="S143" s="210"/>
      <c r="T143" s="211"/>
      <c r="AT143" s="212" t="s">
        <v>193</v>
      </c>
      <c r="AU143" s="212" t="s">
        <v>84</v>
      </c>
      <c r="AV143" s="12" t="s">
        <v>84</v>
      </c>
      <c r="AW143" s="12" t="s">
        <v>36</v>
      </c>
      <c r="AX143" s="12" t="s">
        <v>82</v>
      </c>
      <c r="AY143" s="212" t="s">
        <v>182</v>
      </c>
    </row>
    <row r="144" spans="2:65" s="1" customFormat="1" ht="24" customHeight="1">
      <c r="B144" s="35"/>
      <c r="C144" s="186" t="s">
        <v>276</v>
      </c>
      <c r="D144" s="186" t="s">
        <v>184</v>
      </c>
      <c r="E144" s="187" t="s">
        <v>1288</v>
      </c>
      <c r="F144" s="188" t="s">
        <v>1289</v>
      </c>
      <c r="G144" s="189" t="s">
        <v>250</v>
      </c>
      <c r="H144" s="190">
        <v>5041.2849999999999</v>
      </c>
      <c r="I144" s="191"/>
      <c r="J144" s="192">
        <f>ROUND(I144*H144,2)</f>
        <v>0</v>
      </c>
      <c r="K144" s="188" t="s">
        <v>188</v>
      </c>
      <c r="L144" s="39"/>
      <c r="M144" s="193" t="s">
        <v>28</v>
      </c>
      <c r="N144" s="194" t="s">
        <v>46</v>
      </c>
      <c r="O144" s="64"/>
      <c r="P144" s="195">
        <f>O144*H144</f>
        <v>0</v>
      </c>
      <c r="Q144" s="195">
        <v>0</v>
      </c>
      <c r="R144" s="195">
        <f>Q144*H144</f>
        <v>0</v>
      </c>
      <c r="S144" s="195">
        <v>0</v>
      </c>
      <c r="T144" s="196">
        <f>S144*H144</f>
        <v>0</v>
      </c>
      <c r="AR144" s="197" t="s">
        <v>189</v>
      </c>
      <c r="AT144" s="197" t="s">
        <v>184</v>
      </c>
      <c r="AU144" s="197" t="s">
        <v>84</v>
      </c>
      <c r="AY144" s="18" t="s">
        <v>182</v>
      </c>
      <c r="BE144" s="198">
        <f>IF(N144="základní",J144,0)</f>
        <v>0</v>
      </c>
      <c r="BF144" s="198">
        <f>IF(N144="snížená",J144,0)</f>
        <v>0</v>
      </c>
      <c r="BG144" s="198">
        <f>IF(N144="zákl. přenesená",J144,0)</f>
        <v>0</v>
      </c>
      <c r="BH144" s="198">
        <f>IF(N144="sníž. přenesená",J144,0)</f>
        <v>0</v>
      </c>
      <c r="BI144" s="198">
        <f>IF(N144="nulová",J144,0)</f>
        <v>0</v>
      </c>
      <c r="BJ144" s="18" t="s">
        <v>82</v>
      </c>
      <c r="BK144" s="198">
        <f>ROUND(I144*H144,2)</f>
        <v>0</v>
      </c>
      <c r="BL144" s="18" t="s">
        <v>189</v>
      </c>
      <c r="BM144" s="197" t="s">
        <v>1290</v>
      </c>
    </row>
    <row r="145" spans="2:65" s="12" customFormat="1">
      <c r="B145" s="202"/>
      <c r="C145" s="203"/>
      <c r="D145" s="199" t="s">
        <v>193</v>
      </c>
      <c r="E145" s="204" t="s">
        <v>28</v>
      </c>
      <c r="F145" s="205" t="s">
        <v>1291</v>
      </c>
      <c r="G145" s="203"/>
      <c r="H145" s="206">
        <v>4969.085</v>
      </c>
      <c r="I145" s="207"/>
      <c r="J145" s="203"/>
      <c r="K145" s="203"/>
      <c r="L145" s="208"/>
      <c r="M145" s="209"/>
      <c r="N145" s="210"/>
      <c r="O145" s="210"/>
      <c r="P145" s="210"/>
      <c r="Q145" s="210"/>
      <c r="R145" s="210"/>
      <c r="S145" s="210"/>
      <c r="T145" s="211"/>
      <c r="AT145" s="212" t="s">
        <v>193</v>
      </c>
      <c r="AU145" s="212" t="s">
        <v>84</v>
      </c>
      <c r="AV145" s="12" t="s">
        <v>84</v>
      </c>
      <c r="AW145" s="12" t="s">
        <v>36</v>
      </c>
      <c r="AX145" s="12" t="s">
        <v>75</v>
      </c>
      <c r="AY145" s="212" t="s">
        <v>182</v>
      </c>
    </row>
    <row r="146" spans="2:65" s="12" customFormat="1">
      <c r="B146" s="202"/>
      <c r="C146" s="203"/>
      <c r="D146" s="199" t="s">
        <v>193</v>
      </c>
      <c r="E146" s="204" t="s">
        <v>28</v>
      </c>
      <c r="F146" s="205" t="s">
        <v>1292</v>
      </c>
      <c r="G146" s="203"/>
      <c r="H146" s="206">
        <v>72.2</v>
      </c>
      <c r="I146" s="207"/>
      <c r="J146" s="203"/>
      <c r="K146" s="203"/>
      <c r="L146" s="208"/>
      <c r="M146" s="209"/>
      <c r="N146" s="210"/>
      <c r="O146" s="210"/>
      <c r="P146" s="210"/>
      <c r="Q146" s="210"/>
      <c r="R146" s="210"/>
      <c r="S146" s="210"/>
      <c r="T146" s="211"/>
      <c r="AT146" s="212" t="s">
        <v>193</v>
      </c>
      <c r="AU146" s="212" t="s">
        <v>84</v>
      </c>
      <c r="AV146" s="12" t="s">
        <v>84</v>
      </c>
      <c r="AW146" s="12" t="s">
        <v>36</v>
      </c>
      <c r="AX146" s="12" t="s">
        <v>75</v>
      </c>
      <c r="AY146" s="212" t="s">
        <v>182</v>
      </c>
    </row>
    <row r="147" spans="2:65" s="13" customFormat="1">
      <c r="B147" s="213"/>
      <c r="C147" s="214"/>
      <c r="D147" s="199" t="s">
        <v>193</v>
      </c>
      <c r="E147" s="215" t="s">
        <v>28</v>
      </c>
      <c r="F147" s="216" t="s">
        <v>196</v>
      </c>
      <c r="G147" s="214"/>
      <c r="H147" s="217">
        <v>5041.2849999999999</v>
      </c>
      <c r="I147" s="218"/>
      <c r="J147" s="214"/>
      <c r="K147" s="214"/>
      <c r="L147" s="219"/>
      <c r="M147" s="220"/>
      <c r="N147" s="221"/>
      <c r="O147" s="221"/>
      <c r="P147" s="221"/>
      <c r="Q147" s="221"/>
      <c r="R147" s="221"/>
      <c r="S147" s="221"/>
      <c r="T147" s="222"/>
      <c r="AT147" s="223" t="s">
        <v>193</v>
      </c>
      <c r="AU147" s="223" t="s">
        <v>84</v>
      </c>
      <c r="AV147" s="13" t="s">
        <v>189</v>
      </c>
      <c r="AW147" s="13" t="s">
        <v>36</v>
      </c>
      <c r="AX147" s="13" t="s">
        <v>82</v>
      </c>
      <c r="AY147" s="223" t="s">
        <v>182</v>
      </c>
    </row>
    <row r="148" spans="2:65" s="1" customFormat="1" ht="16.5" customHeight="1">
      <c r="B148" s="35"/>
      <c r="C148" s="186" t="s">
        <v>281</v>
      </c>
      <c r="D148" s="186" t="s">
        <v>184</v>
      </c>
      <c r="E148" s="187" t="s">
        <v>295</v>
      </c>
      <c r="F148" s="188" t="s">
        <v>296</v>
      </c>
      <c r="G148" s="189" t="s">
        <v>250</v>
      </c>
      <c r="H148" s="190">
        <v>5546.9610000000002</v>
      </c>
      <c r="I148" s="191"/>
      <c r="J148" s="192">
        <f>ROUND(I148*H148,2)</f>
        <v>0</v>
      </c>
      <c r="K148" s="188" t="s">
        <v>188</v>
      </c>
      <c r="L148" s="39"/>
      <c r="M148" s="193" t="s">
        <v>28</v>
      </c>
      <c r="N148" s="194" t="s">
        <v>46</v>
      </c>
      <c r="O148" s="64"/>
      <c r="P148" s="195">
        <f>O148*H148</f>
        <v>0</v>
      </c>
      <c r="Q148" s="195">
        <v>0</v>
      </c>
      <c r="R148" s="195">
        <f>Q148*H148</f>
        <v>0</v>
      </c>
      <c r="S148" s="195">
        <v>0</v>
      </c>
      <c r="T148" s="196">
        <f>S148*H148</f>
        <v>0</v>
      </c>
      <c r="AR148" s="197" t="s">
        <v>189</v>
      </c>
      <c r="AT148" s="197" t="s">
        <v>184</v>
      </c>
      <c r="AU148" s="197" t="s">
        <v>84</v>
      </c>
      <c r="AY148" s="18" t="s">
        <v>182</v>
      </c>
      <c r="BE148" s="198">
        <f>IF(N148="základní",J148,0)</f>
        <v>0</v>
      </c>
      <c r="BF148" s="198">
        <f>IF(N148="snížená",J148,0)</f>
        <v>0</v>
      </c>
      <c r="BG148" s="198">
        <f>IF(N148="zákl. přenesená",J148,0)</f>
        <v>0</v>
      </c>
      <c r="BH148" s="198">
        <f>IF(N148="sníž. přenesená",J148,0)</f>
        <v>0</v>
      </c>
      <c r="BI148" s="198">
        <f>IF(N148="nulová",J148,0)</f>
        <v>0</v>
      </c>
      <c r="BJ148" s="18" t="s">
        <v>82</v>
      </c>
      <c r="BK148" s="198">
        <f>ROUND(I148*H148,2)</f>
        <v>0</v>
      </c>
      <c r="BL148" s="18" t="s">
        <v>189</v>
      </c>
      <c r="BM148" s="197" t="s">
        <v>1293</v>
      </c>
    </row>
    <row r="149" spans="2:65" s="12" customFormat="1">
      <c r="B149" s="202"/>
      <c r="C149" s="203"/>
      <c r="D149" s="199" t="s">
        <v>193</v>
      </c>
      <c r="E149" s="204" t="s">
        <v>28</v>
      </c>
      <c r="F149" s="205" t="s">
        <v>1294</v>
      </c>
      <c r="G149" s="203"/>
      <c r="H149" s="206">
        <v>4969.085</v>
      </c>
      <c r="I149" s="207"/>
      <c r="J149" s="203"/>
      <c r="K149" s="203"/>
      <c r="L149" s="208"/>
      <c r="M149" s="209"/>
      <c r="N149" s="210"/>
      <c r="O149" s="210"/>
      <c r="P149" s="210"/>
      <c r="Q149" s="210"/>
      <c r="R149" s="210"/>
      <c r="S149" s="210"/>
      <c r="T149" s="211"/>
      <c r="AT149" s="212" t="s">
        <v>193</v>
      </c>
      <c r="AU149" s="212" t="s">
        <v>84</v>
      </c>
      <c r="AV149" s="12" t="s">
        <v>84</v>
      </c>
      <c r="AW149" s="12" t="s">
        <v>36</v>
      </c>
      <c r="AX149" s="12" t="s">
        <v>75</v>
      </c>
      <c r="AY149" s="212" t="s">
        <v>182</v>
      </c>
    </row>
    <row r="150" spans="2:65" s="12" customFormat="1">
      <c r="B150" s="202"/>
      <c r="C150" s="203"/>
      <c r="D150" s="199" t="s">
        <v>193</v>
      </c>
      <c r="E150" s="204" t="s">
        <v>28</v>
      </c>
      <c r="F150" s="205" t="s">
        <v>1295</v>
      </c>
      <c r="G150" s="203"/>
      <c r="H150" s="206">
        <v>72.2</v>
      </c>
      <c r="I150" s="207"/>
      <c r="J150" s="203"/>
      <c r="K150" s="203"/>
      <c r="L150" s="208"/>
      <c r="M150" s="209"/>
      <c r="N150" s="210"/>
      <c r="O150" s="210"/>
      <c r="P150" s="210"/>
      <c r="Q150" s="210"/>
      <c r="R150" s="210"/>
      <c r="S150" s="210"/>
      <c r="T150" s="211"/>
      <c r="AT150" s="212" t="s">
        <v>193</v>
      </c>
      <c r="AU150" s="212" t="s">
        <v>84</v>
      </c>
      <c r="AV150" s="12" t="s">
        <v>84</v>
      </c>
      <c r="AW150" s="12" t="s">
        <v>36</v>
      </c>
      <c r="AX150" s="12" t="s">
        <v>75</v>
      </c>
      <c r="AY150" s="212" t="s">
        <v>182</v>
      </c>
    </row>
    <row r="151" spans="2:65" s="12" customFormat="1">
      <c r="B151" s="202"/>
      <c r="C151" s="203"/>
      <c r="D151" s="199" t="s">
        <v>193</v>
      </c>
      <c r="E151" s="204" t="s">
        <v>28</v>
      </c>
      <c r="F151" s="205" t="s">
        <v>1296</v>
      </c>
      <c r="G151" s="203"/>
      <c r="H151" s="206">
        <v>505.67599999999999</v>
      </c>
      <c r="I151" s="207"/>
      <c r="J151" s="203"/>
      <c r="K151" s="203"/>
      <c r="L151" s="208"/>
      <c r="M151" s="209"/>
      <c r="N151" s="210"/>
      <c r="O151" s="210"/>
      <c r="P151" s="210"/>
      <c r="Q151" s="210"/>
      <c r="R151" s="210"/>
      <c r="S151" s="210"/>
      <c r="T151" s="211"/>
      <c r="AT151" s="212" t="s">
        <v>193</v>
      </c>
      <c r="AU151" s="212" t="s">
        <v>84</v>
      </c>
      <c r="AV151" s="12" t="s">
        <v>84</v>
      </c>
      <c r="AW151" s="12" t="s">
        <v>36</v>
      </c>
      <c r="AX151" s="12" t="s">
        <v>75</v>
      </c>
      <c r="AY151" s="212" t="s">
        <v>182</v>
      </c>
    </row>
    <row r="152" spans="2:65" s="13" customFormat="1">
      <c r="B152" s="213"/>
      <c r="C152" s="214"/>
      <c r="D152" s="199" t="s">
        <v>193</v>
      </c>
      <c r="E152" s="215" t="s">
        <v>28</v>
      </c>
      <c r="F152" s="216" t="s">
        <v>196</v>
      </c>
      <c r="G152" s="214"/>
      <c r="H152" s="217">
        <v>5546.9610000000002</v>
      </c>
      <c r="I152" s="218"/>
      <c r="J152" s="214"/>
      <c r="K152" s="214"/>
      <c r="L152" s="219"/>
      <c r="M152" s="220"/>
      <c r="N152" s="221"/>
      <c r="O152" s="221"/>
      <c r="P152" s="221"/>
      <c r="Q152" s="221"/>
      <c r="R152" s="221"/>
      <c r="S152" s="221"/>
      <c r="T152" s="222"/>
      <c r="AT152" s="223" t="s">
        <v>193</v>
      </c>
      <c r="AU152" s="223" t="s">
        <v>84</v>
      </c>
      <c r="AV152" s="13" t="s">
        <v>189</v>
      </c>
      <c r="AW152" s="13" t="s">
        <v>36</v>
      </c>
      <c r="AX152" s="13" t="s">
        <v>82</v>
      </c>
      <c r="AY152" s="223" t="s">
        <v>182</v>
      </c>
    </row>
    <row r="153" spans="2:65" s="1" customFormat="1" ht="36" customHeight="1">
      <c r="B153" s="35"/>
      <c r="C153" s="186" t="s">
        <v>285</v>
      </c>
      <c r="D153" s="186" t="s">
        <v>184</v>
      </c>
      <c r="E153" s="187" t="s">
        <v>1297</v>
      </c>
      <c r="F153" s="188" t="s">
        <v>1298</v>
      </c>
      <c r="G153" s="189" t="s">
        <v>250</v>
      </c>
      <c r="H153" s="190">
        <v>4969.085</v>
      </c>
      <c r="I153" s="191"/>
      <c r="J153" s="192">
        <f>ROUND(I153*H153,2)</f>
        <v>0</v>
      </c>
      <c r="K153" s="188" t="s">
        <v>188</v>
      </c>
      <c r="L153" s="39"/>
      <c r="M153" s="193" t="s">
        <v>28</v>
      </c>
      <c r="N153" s="194" t="s">
        <v>46</v>
      </c>
      <c r="O153" s="64"/>
      <c r="P153" s="195">
        <f>O153*H153</f>
        <v>0</v>
      </c>
      <c r="Q153" s="195">
        <v>0.10362</v>
      </c>
      <c r="R153" s="195">
        <f>Q153*H153</f>
        <v>514.89658770000005</v>
      </c>
      <c r="S153" s="195">
        <v>0</v>
      </c>
      <c r="T153" s="196">
        <f>S153*H153</f>
        <v>0</v>
      </c>
      <c r="AR153" s="197" t="s">
        <v>189</v>
      </c>
      <c r="AT153" s="197" t="s">
        <v>184</v>
      </c>
      <c r="AU153" s="197" t="s">
        <v>84</v>
      </c>
      <c r="AY153" s="18" t="s">
        <v>182</v>
      </c>
      <c r="BE153" s="198">
        <f>IF(N153="základní",J153,0)</f>
        <v>0</v>
      </c>
      <c r="BF153" s="198">
        <f>IF(N153="snížená",J153,0)</f>
        <v>0</v>
      </c>
      <c r="BG153" s="198">
        <f>IF(N153="zákl. přenesená",J153,0)</f>
        <v>0</v>
      </c>
      <c r="BH153" s="198">
        <f>IF(N153="sníž. přenesená",J153,0)</f>
        <v>0</v>
      </c>
      <c r="BI153" s="198">
        <f>IF(N153="nulová",J153,0)</f>
        <v>0</v>
      </c>
      <c r="BJ153" s="18" t="s">
        <v>82</v>
      </c>
      <c r="BK153" s="198">
        <f>ROUND(I153*H153,2)</f>
        <v>0</v>
      </c>
      <c r="BL153" s="18" t="s">
        <v>189</v>
      </c>
      <c r="BM153" s="197" t="s">
        <v>1299</v>
      </c>
    </row>
    <row r="154" spans="2:65" s="1" customFormat="1" ht="107.25">
      <c r="B154" s="35"/>
      <c r="C154" s="36"/>
      <c r="D154" s="199" t="s">
        <v>191</v>
      </c>
      <c r="E154" s="36"/>
      <c r="F154" s="200" t="s">
        <v>306</v>
      </c>
      <c r="G154" s="36"/>
      <c r="H154" s="36"/>
      <c r="I154" s="115"/>
      <c r="J154" s="36"/>
      <c r="K154" s="36"/>
      <c r="L154" s="39"/>
      <c r="M154" s="201"/>
      <c r="N154" s="64"/>
      <c r="O154" s="64"/>
      <c r="P154" s="64"/>
      <c r="Q154" s="64"/>
      <c r="R154" s="64"/>
      <c r="S154" s="64"/>
      <c r="T154" s="65"/>
      <c r="AT154" s="18" t="s">
        <v>191</v>
      </c>
      <c r="AU154" s="18" t="s">
        <v>84</v>
      </c>
    </row>
    <row r="155" spans="2:65" s="12" customFormat="1">
      <c r="B155" s="202"/>
      <c r="C155" s="203"/>
      <c r="D155" s="199" t="s">
        <v>193</v>
      </c>
      <c r="E155" s="204" t="s">
        <v>28</v>
      </c>
      <c r="F155" s="205" t="s">
        <v>1300</v>
      </c>
      <c r="G155" s="203"/>
      <c r="H155" s="206">
        <v>511.98</v>
      </c>
      <c r="I155" s="207"/>
      <c r="J155" s="203"/>
      <c r="K155" s="203"/>
      <c r="L155" s="208"/>
      <c r="M155" s="209"/>
      <c r="N155" s="210"/>
      <c r="O155" s="210"/>
      <c r="P155" s="210"/>
      <c r="Q155" s="210"/>
      <c r="R155" s="210"/>
      <c r="S155" s="210"/>
      <c r="T155" s="211"/>
      <c r="AT155" s="212" t="s">
        <v>193</v>
      </c>
      <c r="AU155" s="212" t="s">
        <v>84</v>
      </c>
      <c r="AV155" s="12" t="s">
        <v>84</v>
      </c>
      <c r="AW155" s="12" t="s">
        <v>36</v>
      </c>
      <c r="AX155" s="12" t="s">
        <v>75</v>
      </c>
      <c r="AY155" s="212" t="s">
        <v>182</v>
      </c>
    </row>
    <row r="156" spans="2:65" s="12" customFormat="1">
      <c r="B156" s="202"/>
      <c r="C156" s="203"/>
      <c r="D156" s="199" t="s">
        <v>193</v>
      </c>
      <c r="E156" s="204" t="s">
        <v>28</v>
      </c>
      <c r="F156" s="205" t="s">
        <v>1301</v>
      </c>
      <c r="G156" s="203"/>
      <c r="H156" s="206">
        <v>113.38</v>
      </c>
      <c r="I156" s="207"/>
      <c r="J156" s="203"/>
      <c r="K156" s="203"/>
      <c r="L156" s="208"/>
      <c r="M156" s="209"/>
      <c r="N156" s="210"/>
      <c r="O156" s="210"/>
      <c r="P156" s="210"/>
      <c r="Q156" s="210"/>
      <c r="R156" s="210"/>
      <c r="S156" s="210"/>
      <c r="T156" s="211"/>
      <c r="AT156" s="212" t="s">
        <v>193</v>
      </c>
      <c r="AU156" s="212" t="s">
        <v>84</v>
      </c>
      <c r="AV156" s="12" t="s">
        <v>84</v>
      </c>
      <c r="AW156" s="12" t="s">
        <v>36</v>
      </c>
      <c r="AX156" s="12" t="s">
        <v>75</v>
      </c>
      <c r="AY156" s="212" t="s">
        <v>182</v>
      </c>
    </row>
    <row r="157" spans="2:65" s="12" customFormat="1">
      <c r="B157" s="202"/>
      <c r="C157" s="203"/>
      <c r="D157" s="199" t="s">
        <v>193</v>
      </c>
      <c r="E157" s="204" t="s">
        <v>28</v>
      </c>
      <c r="F157" s="205" t="s">
        <v>1302</v>
      </c>
      <c r="G157" s="203"/>
      <c r="H157" s="206">
        <v>78.75</v>
      </c>
      <c r="I157" s="207"/>
      <c r="J157" s="203"/>
      <c r="K157" s="203"/>
      <c r="L157" s="208"/>
      <c r="M157" s="209"/>
      <c r="N157" s="210"/>
      <c r="O157" s="210"/>
      <c r="P157" s="210"/>
      <c r="Q157" s="210"/>
      <c r="R157" s="210"/>
      <c r="S157" s="210"/>
      <c r="T157" s="211"/>
      <c r="AT157" s="212" t="s">
        <v>193</v>
      </c>
      <c r="AU157" s="212" t="s">
        <v>84</v>
      </c>
      <c r="AV157" s="12" t="s">
        <v>84</v>
      </c>
      <c r="AW157" s="12" t="s">
        <v>36</v>
      </c>
      <c r="AX157" s="12" t="s">
        <v>75</v>
      </c>
      <c r="AY157" s="212" t="s">
        <v>182</v>
      </c>
    </row>
    <row r="158" spans="2:65" s="12" customFormat="1">
      <c r="B158" s="202"/>
      <c r="C158" s="203"/>
      <c r="D158" s="199" t="s">
        <v>193</v>
      </c>
      <c r="E158" s="204" t="s">
        <v>28</v>
      </c>
      <c r="F158" s="205" t="s">
        <v>1303</v>
      </c>
      <c r="G158" s="203"/>
      <c r="H158" s="206">
        <v>540</v>
      </c>
      <c r="I158" s="207"/>
      <c r="J158" s="203"/>
      <c r="K158" s="203"/>
      <c r="L158" s="208"/>
      <c r="M158" s="209"/>
      <c r="N158" s="210"/>
      <c r="O158" s="210"/>
      <c r="P158" s="210"/>
      <c r="Q158" s="210"/>
      <c r="R158" s="210"/>
      <c r="S158" s="210"/>
      <c r="T158" s="211"/>
      <c r="AT158" s="212" t="s">
        <v>193</v>
      </c>
      <c r="AU158" s="212" t="s">
        <v>84</v>
      </c>
      <c r="AV158" s="12" t="s">
        <v>84</v>
      </c>
      <c r="AW158" s="12" t="s">
        <v>36</v>
      </c>
      <c r="AX158" s="12" t="s">
        <v>75</v>
      </c>
      <c r="AY158" s="212" t="s">
        <v>182</v>
      </c>
    </row>
    <row r="159" spans="2:65" s="12" customFormat="1">
      <c r="B159" s="202"/>
      <c r="C159" s="203"/>
      <c r="D159" s="199" t="s">
        <v>193</v>
      </c>
      <c r="E159" s="204" t="s">
        <v>28</v>
      </c>
      <c r="F159" s="205" t="s">
        <v>1304</v>
      </c>
      <c r="G159" s="203"/>
      <c r="H159" s="206">
        <v>606.66</v>
      </c>
      <c r="I159" s="207"/>
      <c r="J159" s="203"/>
      <c r="K159" s="203"/>
      <c r="L159" s="208"/>
      <c r="M159" s="209"/>
      <c r="N159" s="210"/>
      <c r="O159" s="210"/>
      <c r="P159" s="210"/>
      <c r="Q159" s="210"/>
      <c r="R159" s="210"/>
      <c r="S159" s="210"/>
      <c r="T159" s="211"/>
      <c r="AT159" s="212" t="s">
        <v>193</v>
      </c>
      <c r="AU159" s="212" t="s">
        <v>84</v>
      </c>
      <c r="AV159" s="12" t="s">
        <v>84</v>
      </c>
      <c r="AW159" s="12" t="s">
        <v>36</v>
      </c>
      <c r="AX159" s="12" t="s">
        <v>75</v>
      </c>
      <c r="AY159" s="212" t="s">
        <v>182</v>
      </c>
    </row>
    <row r="160" spans="2:65" s="14" customFormat="1">
      <c r="B160" s="237"/>
      <c r="C160" s="238"/>
      <c r="D160" s="199" t="s">
        <v>193</v>
      </c>
      <c r="E160" s="239" t="s">
        <v>28</v>
      </c>
      <c r="F160" s="240" t="s">
        <v>413</v>
      </c>
      <c r="G160" s="238"/>
      <c r="H160" s="241">
        <v>1850.77</v>
      </c>
      <c r="I160" s="242"/>
      <c r="J160" s="238"/>
      <c r="K160" s="238"/>
      <c r="L160" s="243"/>
      <c r="M160" s="244"/>
      <c r="N160" s="245"/>
      <c r="O160" s="245"/>
      <c r="P160" s="245"/>
      <c r="Q160" s="245"/>
      <c r="R160" s="245"/>
      <c r="S160" s="245"/>
      <c r="T160" s="246"/>
      <c r="AT160" s="247" t="s">
        <v>193</v>
      </c>
      <c r="AU160" s="247" t="s">
        <v>84</v>
      </c>
      <c r="AV160" s="14" t="s">
        <v>203</v>
      </c>
      <c r="AW160" s="14" t="s">
        <v>36</v>
      </c>
      <c r="AX160" s="14" t="s">
        <v>75</v>
      </c>
      <c r="AY160" s="247" t="s">
        <v>182</v>
      </c>
    </row>
    <row r="161" spans="2:65" s="12" customFormat="1">
      <c r="B161" s="202"/>
      <c r="C161" s="203"/>
      <c r="D161" s="199" t="s">
        <v>193</v>
      </c>
      <c r="E161" s="204" t="s">
        <v>28</v>
      </c>
      <c r="F161" s="205" t="s">
        <v>1305</v>
      </c>
      <c r="G161" s="203"/>
      <c r="H161" s="206">
        <v>-64.484999999999999</v>
      </c>
      <c r="I161" s="207"/>
      <c r="J161" s="203"/>
      <c r="K161" s="203"/>
      <c r="L161" s="208"/>
      <c r="M161" s="209"/>
      <c r="N161" s="210"/>
      <c r="O161" s="210"/>
      <c r="P161" s="210"/>
      <c r="Q161" s="210"/>
      <c r="R161" s="210"/>
      <c r="S161" s="210"/>
      <c r="T161" s="211"/>
      <c r="AT161" s="212" t="s">
        <v>193</v>
      </c>
      <c r="AU161" s="212" t="s">
        <v>84</v>
      </c>
      <c r="AV161" s="12" t="s">
        <v>84</v>
      </c>
      <c r="AW161" s="12" t="s">
        <v>36</v>
      </c>
      <c r="AX161" s="12" t="s">
        <v>75</v>
      </c>
      <c r="AY161" s="212" t="s">
        <v>182</v>
      </c>
    </row>
    <row r="162" spans="2:65" s="14" customFormat="1">
      <c r="B162" s="237"/>
      <c r="C162" s="238"/>
      <c r="D162" s="199" t="s">
        <v>193</v>
      </c>
      <c r="E162" s="239" t="s">
        <v>28</v>
      </c>
      <c r="F162" s="240" t="s">
        <v>413</v>
      </c>
      <c r="G162" s="238"/>
      <c r="H162" s="241">
        <v>-64.484999999999999</v>
      </c>
      <c r="I162" s="242"/>
      <c r="J162" s="238"/>
      <c r="K162" s="238"/>
      <c r="L162" s="243"/>
      <c r="M162" s="244"/>
      <c r="N162" s="245"/>
      <c r="O162" s="245"/>
      <c r="P162" s="245"/>
      <c r="Q162" s="245"/>
      <c r="R162" s="245"/>
      <c r="S162" s="245"/>
      <c r="T162" s="246"/>
      <c r="AT162" s="247" t="s">
        <v>193</v>
      </c>
      <c r="AU162" s="247" t="s">
        <v>84</v>
      </c>
      <c r="AV162" s="14" t="s">
        <v>203</v>
      </c>
      <c r="AW162" s="14" t="s">
        <v>36</v>
      </c>
      <c r="AX162" s="14" t="s">
        <v>75</v>
      </c>
      <c r="AY162" s="247" t="s">
        <v>182</v>
      </c>
    </row>
    <row r="163" spans="2:65" s="12" customFormat="1">
      <c r="B163" s="202"/>
      <c r="C163" s="203"/>
      <c r="D163" s="199" t="s">
        <v>193</v>
      </c>
      <c r="E163" s="204" t="s">
        <v>28</v>
      </c>
      <c r="F163" s="205" t="s">
        <v>1306</v>
      </c>
      <c r="G163" s="203"/>
      <c r="H163" s="206">
        <v>3137</v>
      </c>
      <c r="I163" s="207"/>
      <c r="J163" s="203"/>
      <c r="K163" s="203"/>
      <c r="L163" s="208"/>
      <c r="M163" s="209"/>
      <c r="N163" s="210"/>
      <c r="O163" s="210"/>
      <c r="P163" s="210"/>
      <c r="Q163" s="210"/>
      <c r="R163" s="210"/>
      <c r="S163" s="210"/>
      <c r="T163" s="211"/>
      <c r="AT163" s="212" t="s">
        <v>193</v>
      </c>
      <c r="AU163" s="212" t="s">
        <v>84</v>
      </c>
      <c r="AV163" s="12" t="s">
        <v>84</v>
      </c>
      <c r="AW163" s="12" t="s">
        <v>36</v>
      </c>
      <c r="AX163" s="12" t="s">
        <v>75</v>
      </c>
      <c r="AY163" s="212" t="s">
        <v>182</v>
      </c>
    </row>
    <row r="164" spans="2:65" s="12" customFormat="1">
      <c r="B164" s="202"/>
      <c r="C164" s="203"/>
      <c r="D164" s="199" t="s">
        <v>193</v>
      </c>
      <c r="E164" s="204" t="s">
        <v>28</v>
      </c>
      <c r="F164" s="205" t="s">
        <v>1307</v>
      </c>
      <c r="G164" s="203"/>
      <c r="H164" s="206">
        <v>45.8</v>
      </c>
      <c r="I164" s="207"/>
      <c r="J164" s="203"/>
      <c r="K164" s="203"/>
      <c r="L164" s="208"/>
      <c r="M164" s="209"/>
      <c r="N164" s="210"/>
      <c r="O164" s="210"/>
      <c r="P164" s="210"/>
      <c r="Q164" s="210"/>
      <c r="R164" s="210"/>
      <c r="S164" s="210"/>
      <c r="T164" s="211"/>
      <c r="AT164" s="212" t="s">
        <v>193</v>
      </c>
      <c r="AU164" s="212" t="s">
        <v>84</v>
      </c>
      <c r="AV164" s="12" t="s">
        <v>84</v>
      </c>
      <c r="AW164" s="12" t="s">
        <v>36</v>
      </c>
      <c r="AX164" s="12" t="s">
        <v>75</v>
      </c>
      <c r="AY164" s="212" t="s">
        <v>182</v>
      </c>
    </row>
    <row r="165" spans="2:65" s="13" customFormat="1">
      <c r="B165" s="213"/>
      <c r="C165" s="214"/>
      <c r="D165" s="199" t="s">
        <v>193</v>
      </c>
      <c r="E165" s="215" t="s">
        <v>28</v>
      </c>
      <c r="F165" s="216" t="s">
        <v>196</v>
      </c>
      <c r="G165" s="214"/>
      <c r="H165" s="217">
        <v>4969.085</v>
      </c>
      <c r="I165" s="218"/>
      <c r="J165" s="214"/>
      <c r="K165" s="214"/>
      <c r="L165" s="219"/>
      <c r="M165" s="220"/>
      <c r="N165" s="221"/>
      <c r="O165" s="221"/>
      <c r="P165" s="221"/>
      <c r="Q165" s="221"/>
      <c r="R165" s="221"/>
      <c r="S165" s="221"/>
      <c r="T165" s="222"/>
      <c r="AT165" s="223" t="s">
        <v>193</v>
      </c>
      <c r="AU165" s="223" t="s">
        <v>84</v>
      </c>
      <c r="AV165" s="13" t="s">
        <v>189</v>
      </c>
      <c r="AW165" s="13" t="s">
        <v>36</v>
      </c>
      <c r="AX165" s="13" t="s">
        <v>82</v>
      </c>
      <c r="AY165" s="223" t="s">
        <v>182</v>
      </c>
    </row>
    <row r="166" spans="2:65" s="1" customFormat="1" ht="16.5" customHeight="1">
      <c r="B166" s="35"/>
      <c r="C166" s="224" t="s">
        <v>289</v>
      </c>
      <c r="D166" s="224" t="s">
        <v>269</v>
      </c>
      <c r="E166" s="225" t="s">
        <v>309</v>
      </c>
      <c r="F166" s="226" t="s">
        <v>310</v>
      </c>
      <c r="G166" s="227" t="s">
        <v>250</v>
      </c>
      <c r="H166" s="228">
        <v>3214.6280000000002</v>
      </c>
      <c r="I166" s="229"/>
      <c r="J166" s="230">
        <f>ROUND(I166*H166,2)</f>
        <v>0</v>
      </c>
      <c r="K166" s="226" t="s">
        <v>188</v>
      </c>
      <c r="L166" s="231"/>
      <c r="M166" s="232" t="s">
        <v>28</v>
      </c>
      <c r="N166" s="233" t="s">
        <v>46</v>
      </c>
      <c r="O166" s="64"/>
      <c r="P166" s="195">
        <f>O166*H166</f>
        <v>0</v>
      </c>
      <c r="Q166" s="195">
        <v>0.17599999999999999</v>
      </c>
      <c r="R166" s="195">
        <f>Q166*H166</f>
        <v>565.77452800000003</v>
      </c>
      <c r="S166" s="195">
        <v>0</v>
      </c>
      <c r="T166" s="196">
        <f>S166*H166</f>
        <v>0</v>
      </c>
      <c r="AR166" s="197" t="s">
        <v>230</v>
      </c>
      <c r="AT166" s="197" t="s">
        <v>269</v>
      </c>
      <c r="AU166" s="197" t="s">
        <v>84</v>
      </c>
      <c r="AY166" s="18" t="s">
        <v>182</v>
      </c>
      <c r="BE166" s="198">
        <f>IF(N166="základní",J166,0)</f>
        <v>0</v>
      </c>
      <c r="BF166" s="198">
        <f>IF(N166="snížená",J166,0)</f>
        <v>0</v>
      </c>
      <c r="BG166" s="198">
        <f>IF(N166="zákl. přenesená",J166,0)</f>
        <v>0</v>
      </c>
      <c r="BH166" s="198">
        <f>IF(N166="sníž. přenesená",J166,0)</f>
        <v>0</v>
      </c>
      <c r="BI166" s="198">
        <f>IF(N166="nulová",J166,0)</f>
        <v>0</v>
      </c>
      <c r="BJ166" s="18" t="s">
        <v>82</v>
      </c>
      <c r="BK166" s="198">
        <f>ROUND(I166*H166,2)</f>
        <v>0</v>
      </c>
      <c r="BL166" s="18" t="s">
        <v>189</v>
      </c>
      <c r="BM166" s="197" t="s">
        <v>1308</v>
      </c>
    </row>
    <row r="167" spans="2:65" s="12" customFormat="1">
      <c r="B167" s="202"/>
      <c r="C167" s="203"/>
      <c r="D167" s="199" t="s">
        <v>193</v>
      </c>
      <c r="E167" s="204" t="s">
        <v>28</v>
      </c>
      <c r="F167" s="205" t="s">
        <v>1291</v>
      </c>
      <c r="G167" s="203"/>
      <c r="H167" s="206">
        <v>4969.085</v>
      </c>
      <c r="I167" s="207"/>
      <c r="J167" s="203"/>
      <c r="K167" s="203"/>
      <c r="L167" s="208"/>
      <c r="M167" s="209"/>
      <c r="N167" s="210"/>
      <c r="O167" s="210"/>
      <c r="P167" s="210"/>
      <c r="Q167" s="210"/>
      <c r="R167" s="210"/>
      <c r="S167" s="210"/>
      <c r="T167" s="211"/>
      <c r="AT167" s="212" t="s">
        <v>193</v>
      </c>
      <c r="AU167" s="212" t="s">
        <v>84</v>
      </c>
      <c r="AV167" s="12" t="s">
        <v>84</v>
      </c>
      <c r="AW167" s="12" t="s">
        <v>36</v>
      </c>
      <c r="AX167" s="12" t="s">
        <v>75</v>
      </c>
      <c r="AY167" s="212" t="s">
        <v>182</v>
      </c>
    </row>
    <row r="168" spans="2:65" s="12" customFormat="1">
      <c r="B168" s="202"/>
      <c r="C168" s="203"/>
      <c r="D168" s="199" t="s">
        <v>193</v>
      </c>
      <c r="E168" s="204" t="s">
        <v>28</v>
      </c>
      <c r="F168" s="205" t="s">
        <v>1309</v>
      </c>
      <c r="G168" s="203"/>
      <c r="H168" s="206">
        <v>-1786.2850000000001</v>
      </c>
      <c r="I168" s="207"/>
      <c r="J168" s="203"/>
      <c r="K168" s="203"/>
      <c r="L168" s="208"/>
      <c r="M168" s="209"/>
      <c r="N168" s="210"/>
      <c r="O168" s="210"/>
      <c r="P168" s="210"/>
      <c r="Q168" s="210"/>
      <c r="R168" s="210"/>
      <c r="S168" s="210"/>
      <c r="T168" s="211"/>
      <c r="AT168" s="212" t="s">
        <v>193</v>
      </c>
      <c r="AU168" s="212" t="s">
        <v>84</v>
      </c>
      <c r="AV168" s="12" t="s">
        <v>84</v>
      </c>
      <c r="AW168" s="12" t="s">
        <v>36</v>
      </c>
      <c r="AX168" s="12" t="s">
        <v>75</v>
      </c>
      <c r="AY168" s="212" t="s">
        <v>182</v>
      </c>
    </row>
    <row r="169" spans="2:65" s="14" customFormat="1">
      <c r="B169" s="237"/>
      <c r="C169" s="238"/>
      <c r="D169" s="199" t="s">
        <v>193</v>
      </c>
      <c r="E169" s="239" t="s">
        <v>28</v>
      </c>
      <c r="F169" s="240" t="s">
        <v>413</v>
      </c>
      <c r="G169" s="238"/>
      <c r="H169" s="241">
        <v>3182.8</v>
      </c>
      <c r="I169" s="242"/>
      <c r="J169" s="238"/>
      <c r="K169" s="238"/>
      <c r="L169" s="243"/>
      <c r="M169" s="244"/>
      <c r="N169" s="245"/>
      <c r="O169" s="245"/>
      <c r="P169" s="245"/>
      <c r="Q169" s="245"/>
      <c r="R169" s="245"/>
      <c r="S169" s="245"/>
      <c r="T169" s="246"/>
      <c r="AT169" s="247" t="s">
        <v>193</v>
      </c>
      <c r="AU169" s="247" t="s">
        <v>84</v>
      </c>
      <c r="AV169" s="14" t="s">
        <v>203</v>
      </c>
      <c r="AW169" s="14" t="s">
        <v>36</v>
      </c>
      <c r="AX169" s="14" t="s">
        <v>75</v>
      </c>
      <c r="AY169" s="247" t="s">
        <v>182</v>
      </c>
    </row>
    <row r="170" spans="2:65" s="12" customFormat="1">
      <c r="B170" s="202"/>
      <c r="C170" s="203"/>
      <c r="D170" s="199" t="s">
        <v>193</v>
      </c>
      <c r="E170" s="204" t="s">
        <v>28</v>
      </c>
      <c r="F170" s="205" t="s">
        <v>1310</v>
      </c>
      <c r="G170" s="203"/>
      <c r="H170" s="206">
        <v>31.827999999999999</v>
      </c>
      <c r="I170" s="207"/>
      <c r="J170" s="203"/>
      <c r="K170" s="203"/>
      <c r="L170" s="208"/>
      <c r="M170" s="209"/>
      <c r="N170" s="210"/>
      <c r="O170" s="210"/>
      <c r="P170" s="210"/>
      <c r="Q170" s="210"/>
      <c r="R170" s="210"/>
      <c r="S170" s="210"/>
      <c r="T170" s="211"/>
      <c r="AT170" s="212" t="s">
        <v>193</v>
      </c>
      <c r="AU170" s="212" t="s">
        <v>84</v>
      </c>
      <c r="AV170" s="12" t="s">
        <v>84</v>
      </c>
      <c r="AW170" s="12" t="s">
        <v>36</v>
      </c>
      <c r="AX170" s="12" t="s">
        <v>75</v>
      </c>
      <c r="AY170" s="212" t="s">
        <v>182</v>
      </c>
    </row>
    <row r="171" spans="2:65" s="13" customFormat="1">
      <c r="B171" s="213"/>
      <c r="C171" s="214"/>
      <c r="D171" s="199" t="s">
        <v>193</v>
      </c>
      <c r="E171" s="215" t="s">
        <v>28</v>
      </c>
      <c r="F171" s="216" t="s">
        <v>196</v>
      </c>
      <c r="G171" s="214"/>
      <c r="H171" s="217">
        <v>3214.6280000000002</v>
      </c>
      <c r="I171" s="218"/>
      <c r="J171" s="214"/>
      <c r="K171" s="214"/>
      <c r="L171" s="219"/>
      <c r="M171" s="220"/>
      <c r="N171" s="221"/>
      <c r="O171" s="221"/>
      <c r="P171" s="221"/>
      <c r="Q171" s="221"/>
      <c r="R171" s="221"/>
      <c r="S171" s="221"/>
      <c r="T171" s="222"/>
      <c r="AT171" s="223" t="s">
        <v>193</v>
      </c>
      <c r="AU171" s="223" t="s">
        <v>84</v>
      </c>
      <c r="AV171" s="13" t="s">
        <v>189</v>
      </c>
      <c r="AW171" s="13" t="s">
        <v>36</v>
      </c>
      <c r="AX171" s="13" t="s">
        <v>82</v>
      </c>
      <c r="AY171" s="223" t="s">
        <v>182</v>
      </c>
    </row>
    <row r="172" spans="2:65" s="1" customFormat="1" ht="16.5" customHeight="1">
      <c r="B172" s="35"/>
      <c r="C172" s="224" t="s">
        <v>294</v>
      </c>
      <c r="D172" s="224" t="s">
        <v>269</v>
      </c>
      <c r="E172" s="225" t="s">
        <v>1311</v>
      </c>
      <c r="F172" s="226" t="s">
        <v>1312</v>
      </c>
      <c r="G172" s="227" t="s">
        <v>250</v>
      </c>
      <c r="H172" s="228">
        <v>1804.1479999999999</v>
      </c>
      <c r="I172" s="229"/>
      <c r="J172" s="230">
        <f>ROUND(I172*H172,2)</f>
        <v>0</v>
      </c>
      <c r="K172" s="226" t="s">
        <v>188</v>
      </c>
      <c r="L172" s="231"/>
      <c r="M172" s="232" t="s">
        <v>28</v>
      </c>
      <c r="N172" s="233" t="s">
        <v>46</v>
      </c>
      <c r="O172" s="64"/>
      <c r="P172" s="195">
        <f>O172*H172</f>
        <v>0</v>
      </c>
      <c r="Q172" s="195">
        <v>0.17599999999999999</v>
      </c>
      <c r="R172" s="195">
        <f>Q172*H172</f>
        <v>317.53004799999997</v>
      </c>
      <c r="S172" s="195">
        <v>0</v>
      </c>
      <c r="T172" s="196">
        <f>S172*H172</f>
        <v>0</v>
      </c>
      <c r="AR172" s="197" t="s">
        <v>230</v>
      </c>
      <c r="AT172" s="197" t="s">
        <v>269</v>
      </c>
      <c r="AU172" s="197" t="s">
        <v>84</v>
      </c>
      <c r="AY172" s="18" t="s">
        <v>182</v>
      </c>
      <c r="BE172" s="198">
        <f>IF(N172="základní",J172,0)</f>
        <v>0</v>
      </c>
      <c r="BF172" s="198">
        <f>IF(N172="snížená",J172,0)</f>
        <v>0</v>
      </c>
      <c r="BG172" s="198">
        <f>IF(N172="zákl. přenesená",J172,0)</f>
        <v>0</v>
      </c>
      <c r="BH172" s="198">
        <f>IF(N172="sníž. přenesená",J172,0)</f>
        <v>0</v>
      </c>
      <c r="BI172" s="198">
        <f>IF(N172="nulová",J172,0)</f>
        <v>0</v>
      </c>
      <c r="BJ172" s="18" t="s">
        <v>82</v>
      </c>
      <c r="BK172" s="198">
        <f>ROUND(I172*H172,2)</f>
        <v>0</v>
      </c>
      <c r="BL172" s="18" t="s">
        <v>189</v>
      </c>
      <c r="BM172" s="197" t="s">
        <v>1313</v>
      </c>
    </row>
    <row r="173" spans="2:65" s="12" customFormat="1">
      <c r="B173" s="202"/>
      <c r="C173" s="203"/>
      <c r="D173" s="199" t="s">
        <v>193</v>
      </c>
      <c r="E173" s="204" t="s">
        <v>28</v>
      </c>
      <c r="F173" s="205" t="s">
        <v>1300</v>
      </c>
      <c r="G173" s="203"/>
      <c r="H173" s="206">
        <v>511.98</v>
      </c>
      <c r="I173" s="207"/>
      <c r="J173" s="203"/>
      <c r="K173" s="203"/>
      <c r="L173" s="208"/>
      <c r="M173" s="209"/>
      <c r="N173" s="210"/>
      <c r="O173" s="210"/>
      <c r="P173" s="210"/>
      <c r="Q173" s="210"/>
      <c r="R173" s="210"/>
      <c r="S173" s="210"/>
      <c r="T173" s="211"/>
      <c r="AT173" s="212" t="s">
        <v>193</v>
      </c>
      <c r="AU173" s="212" t="s">
        <v>84</v>
      </c>
      <c r="AV173" s="12" t="s">
        <v>84</v>
      </c>
      <c r="AW173" s="12" t="s">
        <v>36</v>
      </c>
      <c r="AX173" s="12" t="s">
        <v>75</v>
      </c>
      <c r="AY173" s="212" t="s">
        <v>182</v>
      </c>
    </row>
    <row r="174" spans="2:65" s="12" customFormat="1">
      <c r="B174" s="202"/>
      <c r="C174" s="203"/>
      <c r="D174" s="199" t="s">
        <v>193</v>
      </c>
      <c r="E174" s="204" t="s">
        <v>28</v>
      </c>
      <c r="F174" s="205" t="s">
        <v>1301</v>
      </c>
      <c r="G174" s="203"/>
      <c r="H174" s="206">
        <v>113.38</v>
      </c>
      <c r="I174" s="207"/>
      <c r="J174" s="203"/>
      <c r="K174" s="203"/>
      <c r="L174" s="208"/>
      <c r="M174" s="209"/>
      <c r="N174" s="210"/>
      <c r="O174" s="210"/>
      <c r="P174" s="210"/>
      <c r="Q174" s="210"/>
      <c r="R174" s="210"/>
      <c r="S174" s="210"/>
      <c r="T174" s="211"/>
      <c r="AT174" s="212" t="s">
        <v>193</v>
      </c>
      <c r="AU174" s="212" t="s">
        <v>84</v>
      </c>
      <c r="AV174" s="12" t="s">
        <v>84</v>
      </c>
      <c r="AW174" s="12" t="s">
        <v>36</v>
      </c>
      <c r="AX174" s="12" t="s">
        <v>75</v>
      </c>
      <c r="AY174" s="212" t="s">
        <v>182</v>
      </c>
    </row>
    <row r="175" spans="2:65" s="12" customFormat="1">
      <c r="B175" s="202"/>
      <c r="C175" s="203"/>
      <c r="D175" s="199" t="s">
        <v>193</v>
      </c>
      <c r="E175" s="204" t="s">
        <v>28</v>
      </c>
      <c r="F175" s="205" t="s">
        <v>1302</v>
      </c>
      <c r="G175" s="203"/>
      <c r="H175" s="206">
        <v>78.75</v>
      </c>
      <c r="I175" s="207"/>
      <c r="J175" s="203"/>
      <c r="K175" s="203"/>
      <c r="L175" s="208"/>
      <c r="M175" s="209"/>
      <c r="N175" s="210"/>
      <c r="O175" s="210"/>
      <c r="P175" s="210"/>
      <c r="Q175" s="210"/>
      <c r="R175" s="210"/>
      <c r="S175" s="210"/>
      <c r="T175" s="211"/>
      <c r="AT175" s="212" t="s">
        <v>193</v>
      </c>
      <c r="AU175" s="212" t="s">
        <v>84</v>
      </c>
      <c r="AV175" s="12" t="s">
        <v>84</v>
      </c>
      <c r="AW175" s="12" t="s">
        <v>36</v>
      </c>
      <c r="AX175" s="12" t="s">
        <v>75</v>
      </c>
      <c r="AY175" s="212" t="s">
        <v>182</v>
      </c>
    </row>
    <row r="176" spans="2:65" s="12" customFormat="1">
      <c r="B176" s="202"/>
      <c r="C176" s="203"/>
      <c r="D176" s="199" t="s">
        <v>193</v>
      </c>
      <c r="E176" s="204" t="s">
        <v>28</v>
      </c>
      <c r="F176" s="205" t="s">
        <v>1303</v>
      </c>
      <c r="G176" s="203"/>
      <c r="H176" s="206">
        <v>540</v>
      </c>
      <c r="I176" s="207"/>
      <c r="J176" s="203"/>
      <c r="K176" s="203"/>
      <c r="L176" s="208"/>
      <c r="M176" s="209"/>
      <c r="N176" s="210"/>
      <c r="O176" s="210"/>
      <c r="P176" s="210"/>
      <c r="Q176" s="210"/>
      <c r="R176" s="210"/>
      <c r="S176" s="210"/>
      <c r="T176" s="211"/>
      <c r="AT176" s="212" t="s">
        <v>193</v>
      </c>
      <c r="AU176" s="212" t="s">
        <v>84</v>
      </c>
      <c r="AV176" s="12" t="s">
        <v>84</v>
      </c>
      <c r="AW176" s="12" t="s">
        <v>36</v>
      </c>
      <c r="AX176" s="12" t="s">
        <v>75</v>
      </c>
      <c r="AY176" s="212" t="s">
        <v>182</v>
      </c>
    </row>
    <row r="177" spans="2:65" s="12" customFormat="1">
      <c r="B177" s="202"/>
      <c r="C177" s="203"/>
      <c r="D177" s="199" t="s">
        <v>193</v>
      </c>
      <c r="E177" s="204" t="s">
        <v>28</v>
      </c>
      <c r="F177" s="205" t="s">
        <v>1304</v>
      </c>
      <c r="G177" s="203"/>
      <c r="H177" s="206">
        <v>606.66</v>
      </c>
      <c r="I177" s="207"/>
      <c r="J177" s="203"/>
      <c r="K177" s="203"/>
      <c r="L177" s="208"/>
      <c r="M177" s="209"/>
      <c r="N177" s="210"/>
      <c r="O177" s="210"/>
      <c r="P177" s="210"/>
      <c r="Q177" s="210"/>
      <c r="R177" s="210"/>
      <c r="S177" s="210"/>
      <c r="T177" s="211"/>
      <c r="AT177" s="212" t="s">
        <v>193</v>
      </c>
      <c r="AU177" s="212" t="s">
        <v>84</v>
      </c>
      <c r="AV177" s="12" t="s">
        <v>84</v>
      </c>
      <c r="AW177" s="12" t="s">
        <v>36</v>
      </c>
      <c r="AX177" s="12" t="s">
        <v>75</v>
      </c>
      <c r="AY177" s="212" t="s">
        <v>182</v>
      </c>
    </row>
    <row r="178" spans="2:65" s="12" customFormat="1">
      <c r="B178" s="202"/>
      <c r="C178" s="203"/>
      <c r="D178" s="199" t="s">
        <v>193</v>
      </c>
      <c r="E178" s="204" t="s">
        <v>28</v>
      </c>
      <c r="F178" s="205" t="s">
        <v>1305</v>
      </c>
      <c r="G178" s="203"/>
      <c r="H178" s="206">
        <v>-64.484999999999999</v>
      </c>
      <c r="I178" s="207"/>
      <c r="J178" s="203"/>
      <c r="K178" s="203"/>
      <c r="L178" s="208"/>
      <c r="M178" s="209"/>
      <c r="N178" s="210"/>
      <c r="O178" s="210"/>
      <c r="P178" s="210"/>
      <c r="Q178" s="210"/>
      <c r="R178" s="210"/>
      <c r="S178" s="210"/>
      <c r="T178" s="211"/>
      <c r="AT178" s="212" t="s">
        <v>193</v>
      </c>
      <c r="AU178" s="212" t="s">
        <v>84</v>
      </c>
      <c r="AV178" s="12" t="s">
        <v>84</v>
      </c>
      <c r="AW178" s="12" t="s">
        <v>36</v>
      </c>
      <c r="AX178" s="12" t="s">
        <v>75</v>
      </c>
      <c r="AY178" s="212" t="s">
        <v>182</v>
      </c>
    </row>
    <row r="179" spans="2:65" s="14" customFormat="1">
      <c r="B179" s="237"/>
      <c r="C179" s="238"/>
      <c r="D179" s="199" t="s">
        <v>193</v>
      </c>
      <c r="E179" s="239" t="s">
        <v>28</v>
      </c>
      <c r="F179" s="240" t="s">
        <v>413</v>
      </c>
      <c r="G179" s="238"/>
      <c r="H179" s="241">
        <v>1786.2850000000001</v>
      </c>
      <c r="I179" s="242"/>
      <c r="J179" s="238"/>
      <c r="K179" s="238"/>
      <c r="L179" s="243"/>
      <c r="M179" s="244"/>
      <c r="N179" s="245"/>
      <c r="O179" s="245"/>
      <c r="P179" s="245"/>
      <c r="Q179" s="245"/>
      <c r="R179" s="245"/>
      <c r="S179" s="245"/>
      <c r="T179" s="246"/>
      <c r="AT179" s="247" t="s">
        <v>193</v>
      </c>
      <c r="AU179" s="247" t="s">
        <v>84</v>
      </c>
      <c r="AV179" s="14" t="s">
        <v>203</v>
      </c>
      <c r="AW179" s="14" t="s">
        <v>36</v>
      </c>
      <c r="AX179" s="14" t="s">
        <v>75</v>
      </c>
      <c r="AY179" s="247" t="s">
        <v>182</v>
      </c>
    </row>
    <row r="180" spans="2:65" s="12" customFormat="1">
      <c r="B180" s="202"/>
      <c r="C180" s="203"/>
      <c r="D180" s="199" t="s">
        <v>193</v>
      </c>
      <c r="E180" s="204" t="s">
        <v>28</v>
      </c>
      <c r="F180" s="205" t="s">
        <v>1314</v>
      </c>
      <c r="G180" s="203"/>
      <c r="H180" s="206">
        <v>17.863</v>
      </c>
      <c r="I180" s="207"/>
      <c r="J180" s="203"/>
      <c r="K180" s="203"/>
      <c r="L180" s="208"/>
      <c r="M180" s="209"/>
      <c r="N180" s="210"/>
      <c r="O180" s="210"/>
      <c r="P180" s="210"/>
      <c r="Q180" s="210"/>
      <c r="R180" s="210"/>
      <c r="S180" s="210"/>
      <c r="T180" s="211"/>
      <c r="AT180" s="212" t="s">
        <v>193</v>
      </c>
      <c r="AU180" s="212" t="s">
        <v>84</v>
      </c>
      <c r="AV180" s="12" t="s">
        <v>84</v>
      </c>
      <c r="AW180" s="12" t="s">
        <v>36</v>
      </c>
      <c r="AX180" s="12" t="s">
        <v>75</v>
      </c>
      <c r="AY180" s="212" t="s">
        <v>182</v>
      </c>
    </row>
    <row r="181" spans="2:65" s="13" customFormat="1">
      <c r="B181" s="213"/>
      <c r="C181" s="214"/>
      <c r="D181" s="199" t="s">
        <v>193</v>
      </c>
      <c r="E181" s="215" t="s">
        <v>28</v>
      </c>
      <c r="F181" s="216" t="s">
        <v>196</v>
      </c>
      <c r="G181" s="214"/>
      <c r="H181" s="217">
        <v>1804.1479999999999</v>
      </c>
      <c r="I181" s="218"/>
      <c r="J181" s="214"/>
      <c r="K181" s="214"/>
      <c r="L181" s="219"/>
      <c r="M181" s="220"/>
      <c r="N181" s="221"/>
      <c r="O181" s="221"/>
      <c r="P181" s="221"/>
      <c r="Q181" s="221"/>
      <c r="R181" s="221"/>
      <c r="S181" s="221"/>
      <c r="T181" s="222"/>
      <c r="AT181" s="223" t="s">
        <v>193</v>
      </c>
      <c r="AU181" s="223" t="s">
        <v>84</v>
      </c>
      <c r="AV181" s="13" t="s">
        <v>189</v>
      </c>
      <c r="AW181" s="13" t="s">
        <v>36</v>
      </c>
      <c r="AX181" s="13" t="s">
        <v>82</v>
      </c>
      <c r="AY181" s="223" t="s">
        <v>182</v>
      </c>
    </row>
    <row r="182" spans="2:65" s="1" customFormat="1" ht="36" customHeight="1">
      <c r="B182" s="35"/>
      <c r="C182" s="186" t="s">
        <v>7</v>
      </c>
      <c r="D182" s="186" t="s">
        <v>184</v>
      </c>
      <c r="E182" s="187" t="s">
        <v>1315</v>
      </c>
      <c r="F182" s="188" t="s">
        <v>1316</v>
      </c>
      <c r="G182" s="189" t="s">
        <v>250</v>
      </c>
      <c r="H182" s="190">
        <v>72.2</v>
      </c>
      <c r="I182" s="191"/>
      <c r="J182" s="192">
        <f>ROUND(I182*H182,2)</f>
        <v>0</v>
      </c>
      <c r="K182" s="188" t="s">
        <v>188</v>
      </c>
      <c r="L182" s="39"/>
      <c r="M182" s="193" t="s">
        <v>28</v>
      </c>
      <c r="N182" s="194" t="s">
        <v>46</v>
      </c>
      <c r="O182" s="64"/>
      <c r="P182" s="195">
        <f>O182*H182</f>
        <v>0</v>
      </c>
      <c r="Q182" s="195">
        <v>8.0030000000000004E-2</v>
      </c>
      <c r="R182" s="195">
        <f>Q182*H182</f>
        <v>5.7781660000000006</v>
      </c>
      <c r="S182" s="195">
        <v>0</v>
      </c>
      <c r="T182" s="196">
        <f>S182*H182</f>
        <v>0</v>
      </c>
      <c r="AR182" s="197" t="s">
        <v>189</v>
      </c>
      <c r="AT182" s="197" t="s">
        <v>184</v>
      </c>
      <c r="AU182" s="197" t="s">
        <v>84</v>
      </c>
      <c r="AY182" s="18" t="s">
        <v>182</v>
      </c>
      <c r="BE182" s="198">
        <f>IF(N182="základní",J182,0)</f>
        <v>0</v>
      </c>
      <c r="BF182" s="198">
        <f>IF(N182="snížená",J182,0)</f>
        <v>0</v>
      </c>
      <c r="BG182" s="198">
        <f>IF(N182="zákl. přenesená",J182,0)</f>
        <v>0</v>
      </c>
      <c r="BH182" s="198">
        <f>IF(N182="sníž. přenesená",J182,0)</f>
        <v>0</v>
      </c>
      <c r="BI182" s="198">
        <f>IF(N182="nulová",J182,0)</f>
        <v>0</v>
      </c>
      <c r="BJ182" s="18" t="s">
        <v>82</v>
      </c>
      <c r="BK182" s="198">
        <f>ROUND(I182*H182,2)</f>
        <v>0</v>
      </c>
      <c r="BL182" s="18" t="s">
        <v>189</v>
      </c>
      <c r="BM182" s="197" t="s">
        <v>1317</v>
      </c>
    </row>
    <row r="183" spans="2:65" s="1" customFormat="1" ht="97.5">
      <c r="B183" s="35"/>
      <c r="C183" s="36"/>
      <c r="D183" s="199" t="s">
        <v>191</v>
      </c>
      <c r="E183" s="36"/>
      <c r="F183" s="200" t="s">
        <v>1318</v>
      </c>
      <c r="G183" s="36"/>
      <c r="H183" s="36"/>
      <c r="I183" s="115"/>
      <c r="J183" s="36"/>
      <c r="K183" s="36"/>
      <c r="L183" s="39"/>
      <c r="M183" s="201"/>
      <c r="N183" s="64"/>
      <c r="O183" s="64"/>
      <c r="P183" s="64"/>
      <c r="Q183" s="64"/>
      <c r="R183" s="64"/>
      <c r="S183" s="64"/>
      <c r="T183" s="65"/>
      <c r="AT183" s="18" t="s">
        <v>191</v>
      </c>
      <c r="AU183" s="18" t="s">
        <v>84</v>
      </c>
    </row>
    <row r="184" spans="2:65" s="12" customFormat="1">
      <c r="B184" s="202"/>
      <c r="C184" s="203"/>
      <c r="D184" s="199" t="s">
        <v>193</v>
      </c>
      <c r="E184" s="204" t="s">
        <v>28</v>
      </c>
      <c r="F184" s="205" t="s">
        <v>1319</v>
      </c>
      <c r="G184" s="203"/>
      <c r="H184" s="206">
        <v>25.2</v>
      </c>
      <c r="I184" s="207"/>
      <c r="J184" s="203"/>
      <c r="K184" s="203"/>
      <c r="L184" s="208"/>
      <c r="M184" s="209"/>
      <c r="N184" s="210"/>
      <c r="O184" s="210"/>
      <c r="P184" s="210"/>
      <c r="Q184" s="210"/>
      <c r="R184" s="210"/>
      <c r="S184" s="210"/>
      <c r="T184" s="211"/>
      <c r="AT184" s="212" t="s">
        <v>193</v>
      </c>
      <c r="AU184" s="212" t="s">
        <v>84</v>
      </c>
      <c r="AV184" s="12" t="s">
        <v>84</v>
      </c>
      <c r="AW184" s="12" t="s">
        <v>36</v>
      </c>
      <c r="AX184" s="12" t="s">
        <v>75</v>
      </c>
      <c r="AY184" s="212" t="s">
        <v>182</v>
      </c>
    </row>
    <row r="185" spans="2:65" s="12" customFormat="1">
      <c r="B185" s="202"/>
      <c r="C185" s="203"/>
      <c r="D185" s="199" t="s">
        <v>193</v>
      </c>
      <c r="E185" s="204" t="s">
        <v>28</v>
      </c>
      <c r="F185" s="205" t="s">
        <v>1320</v>
      </c>
      <c r="G185" s="203"/>
      <c r="H185" s="206">
        <v>4.5</v>
      </c>
      <c r="I185" s="207"/>
      <c r="J185" s="203"/>
      <c r="K185" s="203"/>
      <c r="L185" s="208"/>
      <c r="M185" s="209"/>
      <c r="N185" s="210"/>
      <c r="O185" s="210"/>
      <c r="P185" s="210"/>
      <c r="Q185" s="210"/>
      <c r="R185" s="210"/>
      <c r="S185" s="210"/>
      <c r="T185" s="211"/>
      <c r="AT185" s="212" t="s">
        <v>193</v>
      </c>
      <c r="AU185" s="212" t="s">
        <v>84</v>
      </c>
      <c r="AV185" s="12" t="s">
        <v>84</v>
      </c>
      <c r="AW185" s="12" t="s">
        <v>36</v>
      </c>
      <c r="AX185" s="12" t="s">
        <v>75</v>
      </c>
      <c r="AY185" s="212" t="s">
        <v>182</v>
      </c>
    </row>
    <row r="186" spans="2:65" s="12" customFormat="1">
      <c r="B186" s="202"/>
      <c r="C186" s="203"/>
      <c r="D186" s="199" t="s">
        <v>193</v>
      </c>
      <c r="E186" s="204" t="s">
        <v>28</v>
      </c>
      <c r="F186" s="205" t="s">
        <v>1321</v>
      </c>
      <c r="G186" s="203"/>
      <c r="H186" s="206">
        <v>21.2</v>
      </c>
      <c r="I186" s="207"/>
      <c r="J186" s="203"/>
      <c r="K186" s="203"/>
      <c r="L186" s="208"/>
      <c r="M186" s="209"/>
      <c r="N186" s="210"/>
      <c r="O186" s="210"/>
      <c r="P186" s="210"/>
      <c r="Q186" s="210"/>
      <c r="R186" s="210"/>
      <c r="S186" s="210"/>
      <c r="T186" s="211"/>
      <c r="AT186" s="212" t="s">
        <v>193</v>
      </c>
      <c r="AU186" s="212" t="s">
        <v>84</v>
      </c>
      <c r="AV186" s="12" t="s">
        <v>84</v>
      </c>
      <c r="AW186" s="12" t="s">
        <v>36</v>
      </c>
      <c r="AX186" s="12" t="s">
        <v>75</v>
      </c>
      <c r="AY186" s="212" t="s">
        <v>182</v>
      </c>
    </row>
    <row r="187" spans="2:65" s="12" customFormat="1">
      <c r="B187" s="202"/>
      <c r="C187" s="203"/>
      <c r="D187" s="199" t="s">
        <v>193</v>
      </c>
      <c r="E187" s="204" t="s">
        <v>28</v>
      </c>
      <c r="F187" s="205" t="s">
        <v>1322</v>
      </c>
      <c r="G187" s="203"/>
      <c r="H187" s="206">
        <v>21.3</v>
      </c>
      <c r="I187" s="207"/>
      <c r="J187" s="203"/>
      <c r="K187" s="203"/>
      <c r="L187" s="208"/>
      <c r="M187" s="209"/>
      <c r="N187" s="210"/>
      <c r="O187" s="210"/>
      <c r="P187" s="210"/>
      <c r="Q187" s="210"/>
      <c r="R187" s="210"/>
      <c r="S187" s="210"/>
      <c r="T187" s="211"/>
      <c r="AT187" s="212" t="s">
        <v>193</v>
      </c>
      <c r="AU187" s="212" t="s">
        <v>84</v>
      </c>
      <c r="AV187" s="12" t="s">
        <v>84</v>
      </c>
      <c r="AW187" s="12" t="s">
        <v>36</v>
      </c>
      <c r="AX187" s="12" t="s">
        <v>75</v>
      </c>
      <c r="AY187" s="212" t="s">
        <v>182</v>
      </c>
    </row>
    <row r="188" spans="2:65" s="13" customFormat="1">
      <c r="B188" s="213"/>
      <c r="C188" s="214"/>
      <c r="D188" s="199" t="s">
        <v>193</v>
      </c>
      <c r="E188" s="215" t="s">
        <v>28</v>
      </c>
      <c r="F188" s="216" t="s">
        <v>196</v>
      </c>
      <c r="G188" s="214"/>
      <c r="H188" s="217">
        <v>72.2</v>
      </c>
      <c r="I188" s="218"/>
      <c r="J188" s="214"/>
      <c r="K188" s="214"/>
      <c r="L188" s="219"/>
      <c r="M188" s="220"/>
      <c r="N188" s="221"/>
      <c r="O188" s="221"/>
      <c r="P188" s="221"/>
      <c r="Q188" s="221"/>
      <c r="R188" s="221"/>
      <c r="S188" s="221"/>
      <c r="T188" s="222"/>
      <c r="AT188" s="223" t="s">
        <v>193</v>
      </c>
      <c r="AU188" s="223" t="s">
        <v>84</v>
      </c>
      <c r="AV188" s="13" t="s">
        <v>189</v>
      </c>
      <c r="AW188" s="13" t="s">
        <v>36</v>
      </c>
      <c r="AX188" s="13" t="s">
        <v>82</v>
      </c>
      <c r="AY188" s="223" t="s">
        <v>182</v>
      </c>
    </row>
    <row r="189" spans="2:65" s="1" customFormat="1" ht="16.5" customHeight="1">
      <c r="B189" s="35"/>
      <c r="C189" s="224" t="s">
        <v>302</v>
      </c>
      <c r="D189" s="224" t="s">
        <v>269</v>
      </c>
      <c r="E189" s="225" t="s">
        <v>1323</v>
      </c>
      <c r="F189" s="226" t="s">
        <v>1324</v>
      </c>
      <c r="G189" s="227" t="s">
        <v>250</v>
      </c>
      <c r="H189" s="228">
        <v>73.283000000000001</v>
      </c>
      <c r="I189" s="229"/>
      <c r="J189" s="230">
        <f>ROUND(I189*H189,2)</f>
        <v>0</v>
      </c>
      <c r="K189" s="226" t="s">
        <v>28</v>
      </c>
      <c r="L189" s="231"/>
      <c r="M189" s="232" t="s">
        <v>28</v>
      </c>
      <c r="N189" s="233" t="s">
        <v>46</v>
      </c>
      <c r="O189" s="64"/>
      <c r="P189" s="195">
        <f>O189*H189</f>
        <v>0</v>
      </c>
      <c r="Q189" s="195">
        <v>0.151</v>
      </c>
      <c r="R189" s="195">
        <f>Q189*H189</f>
        <v>11.065733</v>
      </c>
      <c r="S189" s="195">
        <v>0</v>
      </c>
      <c r="T189" s="196">
        <f>S189*H189</f>
        <v>0</v>
      </c>
      <c r="AR189" s="197" t="s">
        <v>230</v>
      </c>
      <c r="AT189" s="197" t="s">
        <v>269</v>
      </c>
      <c r="AU189" s="197" t="s">
        <v>84</v>
      </c>
      <c r="AY189" s="18" t="s">
        <v>182</v>
      </c>
      <c r="BE189" s="198">
        <f>IF(N189="základní",J189,0)</f>
        <v>0</v>
      </c>
      <c r="BF189" s="198">
        <f>IF(N189="snížená",J189,0)</f>
        <v>0</v>
      </c>
      <c r="BG189" s="198">
        <f>IF(N189="zákl. přenesená",J189,0)</f>
        <v>0</v>
      </c>
      <c r="BH189" s="198">
        <f>IF(N189="sníž. přenesená",J189,0)</f>
        <v>0</v>
      </c>
      <c r="BI189" s="198">
        <f>IF(N189="nulová",J189,0)</f>
        <v>0</v>
      </c>
      <c r="BJ189" s="18" t="s">
        <v>82</v>
      </c>
      <c r="BK189" s="198">
        <f>ROUND(I189*H189,2)</f>
        <v>0</v>
      </c>
      <c r="BL189" s="18" t="s">
        <v>189</v>
      </c>
      <c r="BM189" s="197" t="s">
        <v>1325</v>
      </c>
    </row>
    <row r="190" spans="2:65" s="12" customFormat="1">
      <c r="B190" s="202"/>
      <c r="C190" s="203"/>
      <c r="D190" s="199" t="s">
        <v>193</v>
      </c>
      <c r="E190" s="204" t="s">
        <v>28</v>
      </c>
      <c r="F190" s="205" t="s">
        <v>1326</v>
      </c>
      <c r="G190" s="203"/>
      <c r="H190" s="206">
        <v>73.283000000000001</v>
      </c>
      <c r="I190" s="207"/>
      <c r="J190" s="203"/>
      <c r="K190" s="203"/>
      <c r="L190" s="208"/>
      <c r="M190" s="209"/>
      <c r="N190" s="210"/>
      <c r="O190" s="210"/>
      <c r="P190" s="210"/>
      <c r="Q190" s="210"/>
      <c r="R190" s="210"/>
      <c r="S190" s="210"/>
      <c r="T190" s="211"/>
      <c r="AT190" s="212" t="s">
        <v>193</v>
      </c>
      <c r="AU190" s="212" t="s">
        <v>84</v>
      </c>
      <c r="AV190" s="12" t="s">
        <v>84</v>
      </c>
      <c r="AW190" s="12" t="s">
        <v>36</v>
      </c>
      <c r="AX190" s="12" t="s">
        <v>82</v>
      </c>
      <c r="AY190" s="212" t="s">
        <v>182</v>
      </c>
    </row>
    <row r="191" spans="2:65" s="11" customFormat="1" ht="22.9" customHeight="1">
      <c r="B191" s="170"/>
      <c r="C191" s="171"/>
      <c r="D191" s="172" t="s">
        <v>74</v>
      </c>
      <c r="E191" s="184" t="s">
        <v>235</v>
      </c>
      <c r="F191" s="184" t="s">
        <v>313</v>
      </c>
      <c r="G191" s="171"/>
      <c r="H191" s="171"/>
      <c r="I191" s="174"/>
      <c r="J191" s="185">
        <f>BK191</f>
        <v>0</v>
      </c>
      <c r="K191" s="171"/>
      <c r="L191" s="176"/>
      <c r="M191" s="177"/>
      <c r="N191" s="178"/>
      <c r="O191" s="178"/>
      <c r="P191" s="179">
        <f>SUM(P192:P293)</f>
        <v>0</v>
      </c>
      <c r="Q191" s="178"/>
      <c r="R191" s="179">
        <f>SUM(R192:R293)</f>
        <v>287.63040600000005</v>
      </c>
      <c r="S191" s="178"/>
      <c r="T191" s="180">
        <f>SUM(T192:T293)</f>
        <v>0</v>
      </c>
      <c r="AR191" s="181" t="s">
        <v>82</v>
      </c>
      <c r="AT191" s="182" t="s">
        <v>74</v>
      </c>
      <c r="AU191" s="182" t="s">
        <v>82</v>
      </c>
      <c r="AY191" s="181" t="s">
        <v>182</v>
      </c>
      <c r="BK191" s="183">
        <f>SUM(BK192:BK293)</f>
        <v>0</v>
      </c>
    </row>
    <row r="192" spans="2:65" s="1" customFormat="1" ht="16.5" customHeight="1">
      <c r="B192" s="35"/>
      <c r="C192" s="186" t="s">
        <v>308</v>
      </c>
      <c r="D192" s="186" t="s">
        <v>184</v>
      </c>
      <c r="E192" s="187" t="s">
        <v>1327</v>
      </c>
      <c r="F192" s="188" t="s">
        <v>1328</v>
      </c>
      <c r="G192" s="189" t="s">
        <v>265</v>
      </c>
      <c r="H192" s="190">
        <v>12</v>
      </c>
      <c r="I192" s="191"/>
      <c r="J192" s="192">
        <f>ROUND(I192*H192,2)</f>
        <v>0</v>
      </c>
      <c r="K192" s="188" t="s">
        <v>188</v>
      </c>
      <c r="L192" s="39"/>
      <c r="M192" s="193" t="s">
        <v>28</v>
      </c>
      <c r="N192" s="194" t="s">
        <v>46</v>
      </c>
      <c r="O192" s="64"/>
      <c r="P192" s="195">
        <f>O192*H192</f>
        <v>0</v>
      </c>
      <c r="Q192" s="195">
        <v>6.9999999999999999E-4</v>
      </c>
      <c r="R192" s="195">
        <f>Q192*H192</f>
        <v>8.3999999999999995E-3</v>
      </c>
      <c r="S192" s="195">
        <v>0</v>
      </c>
      <c r="T192" s="196">
        <f>S192*H192</f>
        <v>0</v>
      </c>
      <c r="AR192" s="197" t="s">
        <v>189</v>
      </c>
      <c r="AT192" s="197" t="s">
        <v>184</v>
      </c>
      <c r="AU192" s="197" t="s">
        <v>84</v>
      </c>
      <c r="AY192" s="18" t="s">
        <v>182</v>
      </c>
      <c r="BE192" s="198">
        <f>IF(N192="základní",J192,0)</f>
        <v>0</v>
      </c>
      <c r="BF192" s="198">
        <f>IF(N192="snížená",J192,0)</f>
        <v>0</v>
      </c>
      <c r="BG192" s="198">
        <f>IF(N192="zákl. přenesená",J192,0)</f>
        <v>0</v>
      </c>
      <c r="BH192" s="198">
        <f>IF(N192="sníž. přenesená",J192,0)</f>
        <v>0</v>
      </c>
      <c r="BI192" s="198">
        <f>IF(N192="nulová",J192,0)</f>
        <v>0</v>
      </c>
      <c r="BJ192" s="18" t="s">
        <v>82</v>
      </c>
      <c r="BK192" s="198">
        <f>ROUND(I192*H192,2)</f>
        <v>0</v>
      </c>
      <c r="BL192" s="18" t="s">
        <v>189</v>
      </c>
      <c r="BM192" s="197" t="s">
        <v>1329</v>
      </c>
    </row>
    <row r="193" spans="2:65" s="1" customFormat="1" ht="126.75">
      <c r="B193" s="35"/>
      <c r="C193" s="36"/>
      <c r="D193" s="199" t="s">
        <v>191</v>
      </c>
      <c r="E193" s="36"/>
      <c r="F193" s="200" t="s">
        <v>1330</v>
      </c>
      <c r="G193" s="36"/>
      <c r="H193" s="36"/>
      <c r="I193" s="115"/>
      <c r="J193" s="36"/>
      <c r="K193" s="36"/>
      <c r="L193" s="39"/>
      <c r="M193" s="201"/>
      <c r="N193" s="64"/>
      <c r="O193" s="64"/>
      <c r="P193" s="64"/>
      <c r="Q193" s="64"/>
      <c r="R193" s="64"/>
      <c r="S193" s="64"/>
      <c r="T193" s="65"/>
      <c r="AT193" s="18" t="s">
        <v>191</v>
      </c>
      <c r="AU193" s="18" t="s">
        <v>84</v>
      </c>
    </row>
    <row r="194" spans="2:65" s="12" customFormat="1">
      <c r="B194" s="202"/>
      <c r="C194" s="203"/>
      <c r="D194" s="199" t="s">
        <v>193</v>
      </c>
      <c r="E194" s="204" t="s">
        <v>28</v>
      </c>
      <c r="F194" s="205" t="s">
        <v>1331</v>
      </c>
      <c r="G194" s="203"/>
      <c r="H194" s="206">
        <v>3</v>
      </c>
      <c r="I194" s="207"/>
      <c r="J194" s="203"/>
      <c r="K194" s="203"/>
      <c r="L194" s="208"/>
      <c r="M194" s="209"/>
      <c r="N194" s="210"/>
      <c r="O194" s="210"/>
      <c r="P194" s="210"/>
      <c r="Q194" s="210"/>
      <c r="R194" s="210"/>
      <c r="S194" s="210"/>
      <c r="T194" s="211"/>
      <c r="AT194" s="212" t="s">
        <v>193</v>
      </c>
      <c r="AU194" s="212" t="s">
        <v>84</v>
      </c>
      <c r="AV194" s="12" t="s">
        <v>84</v>
      </c>
      <c r="AW194" s="12" t="s">
        <v>36</v>
      </c>
      <c r="AX194" s="12" t="s">
        <v>75</v>
      </c>
      <c r="AY194" s="212" t="s">
        <v>182</v>
      </c>
    </row>
    <row r="195" spans="2:65" s="12" customFormat="1">
      <c r="B195" s="202"/>
      <c r="C195" s="203"/>
      <c r="D195" s="199" t="s">
        <v>193</v>
      </c>
      <c r="E195" s="204" t="s">
        <v>28</v>
      </c>
      <c r="F195" s="205" t="s">
        <v>1332</v>
      </c>
      <c r="G195" s="203"/>
      <c r="H195" s="206">
        <v>4</v>
      </c>
      <c r="I195" s="207"/>
      <c r="J195" s="203"/>
      <c r="K195" s="203"/>
      <c r="L195" s="208"/>
      <c r="M195" s="209"/>
      <c r="N195" s="210"/>
      <c r="O195" s="210"/>
      <c r="P195" s="210"/>
      <c r="Q195" s="210"/>
      <c r="R195" s="210"/>
      <c r="S195" s="210"/>
      <c r="T195" s="211"/>
      <c r="AT195" s="212" t="s">
        <v>193</v>
      </c>
      <c r="AU195" s="212" t="s">
        <v>84</v>
      </c>
      <c r="AV195" s="12" t="s">
        <v>84</v>
      </c>
      <c r="AW195" s="12" t="s">
        <v>36</v>
      </c>
      <c r="AX195" s="12" t="s">
        <v>75</v>
      </c>
      <c r="AY195" s="212" t="s">
        <v>182</v>
      </c>
    </row>
    <row r="196" spans="2:65" s="12" customFormat="1">
      <c r="B196" s="202"/>
      <c r="C196" s="203"/>
      <c r="D196" s="199" t="s">
        <v>193</v>
      </c>
      <c r="E196" s="204" t="s">
        <v>28</v>
      </c>
      <c r="F196" s="205" t="s">
        <v>1333</v>
      </c>
      <c r="G196" s="203"/>
      <c r="H196" s="206">
        <v>2</v>
      </c>
      <c r="I196" s="207"/>
      <c r="J196" s="203"/>
      <c r="K196" s="203"/>
      <c r="L196" s="208"/>
      <c r="M196" s="209"/>
      <c r="N196" s="210"/>
      <c r="O196" s="210"/>
      <c r="P196" s="210"/>
      <c r="Q196" s="210"/>
      <c r="R196" s="210"/>
      <c r="S196" s="210"/>
      <c r="T196" s="211"/>
      <c r="AT196" s="212" t="s">
        <v>193</v>
      </c>
      <c r="AU196" s="212" t="s">
        <v>84</v>
      </c>
      <c r="AV196" s="12" t="s">
        <v>84</v>
      </c>
      <c r="AW196" s="12" t="s">
        <v>36</v>
      </c>
      <c r="AX196" s="12" t="s">
        <v>75</v>
      </c>
      <c r="AY196" s="212" t="s">
        <v>182</v>
      </c>
    </row>
    <row r="197" spans="2:65" s="12" customFormat="1">
      <c r="B197" s="202"/>
      <c r="C197" s="203"/>
      <c r="D197" s="199" t="s">
        <v>193</v>
      </c>
      <c r="E197" s="204" t="s">
        <v>28</v>
      </c>
      <c r="F197" s="205" t="s">
        <v>1334</v>
      </c>
      <c r="G197" s="203"/>
      <c r="H197" s="206">
        <v>1</v>
      </c>
      <c r="I197" s="207"/>
      <c r="J197" s="203"/>
      <c r="K197" s="203"/>
      <c r="L197" s="208"/>
      <c r="M197" s="209"/>
      <c r="N197" s="210"/>
      <c r="O197" s="210"/>
      <c r="P197" s="210"/>
      <c r="Q197" s="210"/>
      <c r="R197" s="210"/>
      <c r="S197" s="210"/>
      <c r="T197" s="211"/>
      <c r="AT197" s="212" t="s">
        <v>193</v>
      </c>
      <c r="AU197" s="212" t="s">
        <v>84</v>
      </c>
      <c r="AV197" s="12" t="s">
        <v>84</v>
      </c>
      <c r="AW197" s="12" t="s">
        <v>36</v>
      </c>
      <c r="AX197" s="12" t="s">
        <v>75</v>
      </c>
      <c r="AY197" s="212" t="s">
        <v>182</v>
      </c>
    </row>
    <row r="198" spans="2:65" s="12" customFormat="1">
      <c r="B198" s="202"/>
      <c r="C198" s="203"/>
      <c r="D198" s="199" t="s">
        <v>193</v>
      </c>
      <c r="E198" s="204" t="s">
        <v>28</v>
      </c>
      <c r="F198" s="205" t="s">
        <v>1335</v>
      </c>
      <c r="G198" s="203"/>
      <c r="H198" s="206">
        <v>2</v>
      </c>
      <c r="I198" s="207"/>
      <c r="J198" s="203"/>
      <c r="K198" s="203"/>
      <c r="L198" s="208"/>
      <c r="M198" s="209"/>
      <c r="N198" s="210"/>
      <c r="O198" s="210"/>
      <c r="P198" s="210"/>
      <c r="Q198" s="210"/>
      <c r="R198" s="210"/>
      <c r="S198" s="210"/>
      <c r="T198" s="211"/>
      <c r="AT198" s="212" t="s">
        <v>193</v>
      </c>
      <c r="AU198" s="212" t="s">
        <v>84</v>
      </c>
      <c r="AV198" s="12" t="s">
        <v>84</v>
      </c>
      <c r="AW198" s="12" t="s">
        <v>36</v>
      </c>
      <c r="AX198" s="12" t="s">
        <v>75</v>
      </c>
      <c r="AY198" s="212" t="s">
        <v>182</v>
      </c>
    </row>
    <row r="199" spans="2:65" s="13" customFormat="1">
      <c r="B199" s="213"/>
      <c r="C199" s="214"/>
      <c r="D199" s="199" t="s">
        <v>193</v>
      </c>
      <c r="E199" s="215" t="s">
        <v>28</v>
      </c>
      <c r="F199" s="216" t="s">
        <v>196</v>
      </c>
      <c r="G199" s="214"/>
      <c r="H199" s="217">
        <v>12</v>
      </c>
      <c r="I199" s="218"/>
      <c r="J199" s="214"/>
      <c r="K199" s="214"/>
      <c r="L199" s="219"/>
      <c r="M199" s="220"/>
      <c r="N199" s="221"/>
      <c r="O199" s="221"/>
      <c r="P199" s="221"/>
      <c r="Q199" s="221"/>
      <c r="R199" s="221"/>
      <c r="S199" s="221"/>
      <c r="T199" s="222"/>
      <c r="AT199" s="223" t="s">
        <v>193</v>
      </c>
      <c r="AU199" s="223" t="s">
        <v>84</v>
      </c>
      <c r="AV199" s="13" t="s">
        <v>189</v>
      </c>
      <c r="AW199" s="13" t="s">
        <v>36</v>
      </c>
      <c r="AX199" s="13" t="s">
        <v>82</v>
      </c>
      <c r="AY199" s="223" t="s">
        <v>182</v>
      </c>
    </row>
    <row r="200" spans="2:65" s="1" customFormat="1" ht="16.5" customHeight="1">
      <c r="B200" s="35"/>
      <c r="C200" s="224" t="s">
        <v>314</v>
      </c>
      <c r="D200" s="224" t="s">
        <v>269</v>
      </c>
      <c r="E200" s="225" t="s">
        <v>1336</v>
      </c>
      <c r="F200" s="226" t="s">
        <v>1337</v>
      </c>
      <c r="G200" s="227" t="s">
        <v>265</v>
      </c>
      <c r="H200" s="228">
        <v>4</v>
      </c>
      <c r="I200" s="229"/>
      <c r="J200" s="230">
        <f>ROUND(I200*H200,2)</f>
        <v>0</v>
      </c>
      <c r="K200" s="226" t="s">
        <v>188</v>
      </c>
      <c r="L200" s="231"/>
      <c r="M200" s="232" t="s">
        <v>28</v>
      </c>
      <c r="N200" s="233" t="s">
        <v>46</v>
      </c>
      <c r="O200" s="64"/>
      <c r="P200" s="195">
        <f>O200*H200</f>
        <v>0</v>
      </c>
      <c r="Q200" s="195">
        <v>4.0000000000000001E-3</v>
      </c>
      <c r="R200" s="195">
        <f>Q200*H200</f>
        <v>1.6E-2</v>
      </c>
      <c r="S200" s="195">
        <v>0</v>
      </c>
      <c r="T200" s="196">
        <f>S200*H200</f>
        <v>0</v>
      </c>
      <c r="AR200" s="197" t="s">
        <v>230</v>
      </c>
      <c r="AT200" s="197" t="s">
        <v>269</v>
      </c>
      <c r="AU200" s="197" t="s">
        <v>84</v>
      </c>
      <c r="AY200" s="18" t="s">
        <v>182</v>
      </c>
      <c r="BE200" s="198">
        <f>IF(N200="základní",J200,0)</f>
        <v>0</v>
      </c>
      <c r="BF200" s="198">
        <f>IF(N200="snížená",J200,0)</f>
        <v>0</v>
      </c>
      <c r="BG200" s="198">
        <f>IF(N200="zákl. přenesená",J200,0)</f>
        <v>0</v>
      </c>
      <c r="BH200" s="198">
        <f>IF(N200="sníž. přenesená",J200,0)</f>
        <v>0</v>
      </c>
      <c r="BI200" s="198">
        <f>IF(N200="nulová",J200,0)</f>
        <v>0</v>
      </c>
      <c r="BJ200" s="18" t="s">
        <v>82</v>
      </c>
      <c r="BK200" s="198">
        <f>ROUND(I200*H200,2)</f>
        <v>0</v>
      </c>
      <c r="BL200" s="18" t="s">
        <v>189</v>
      </c>
      <c r="BM200" s="197" t="s">
        <v>1338</v>
      </c>
    </row>
    <row r="201" spans="2:65" s="12" customFormat="1">
      <c r="B201" s="202"/>
      <c r="C201" s="203"/>
      <c r="D201" s="199" t="s">
        <v>193</v>
      </c>
      <c r="E201" s="204" t="s">
        <v>28</v>
      </c>
      <c r="F201" s="205" t="s">
        <v>1331</v>
      </c>
      <c r="G201" s="203"/>
      <c r="H201" s="206">
        <v>3</v>
      </c>
      <c r="I201" s="207"/>
      <c r="J201" s="203"/>
      <c r="K201" s="203"/>
      <c r="L201" s="208"/>
      <c r="M201" s="209"/>
      <c r="N201" s="210"/>
      <c r="O201" s="210"/>
      <c r="P201" s="210"/>
      <c r="Q201" s="210"/>
      <c r="R201" s="210"/>
      <c r="S201" s="210"/>
      <c r="T201" s="211"/>
      <c r="AT201" s="212" t="s">
        <v>193</v>
      </c>
      <c r="AU201" s="212" t="s">
        <v>84</v>
      </c>
      <c r="AV201" s="12" t="s">
        <v>84</v>
      </c>
      <c r="AW201" s="12" t="s">
        <v>36</v>
      </c>
      <c r="AX201" s="12" t="s">
        <v>75</v>
      </c>
      <c r="AY201" s="212" t="s">
        <v>182</v>
      </c>
    </row>
    <row r="202" spans="2:65" s="12" customFormat="1">
      <c r="B202" s="202"/>
      <c r="C202" s="203"/>
      <c r="D202" s="199" t="s">
        <v>193</v>
      </c>
      <c r="E202" s="204" t="s">
        <v>28</v>
      </c>
      <c r="F202" s="205" t="s">
        <v>1334</v>
      </c>
      <c r="G202" s="203"/>
      <c r="H202" s="206">
        <v>1</v>
      </c>
      <c r="I202" s="207"/>
      <c r="J202" s="203"/>
      <c r="K202" s="203"/>
      <c r="L202" s="208"/>
      <c r="M202" s="209"/>
      <c r="N202" s="210"/>
      <c r="O202" s="210"/>
      <c r="P202" s="210"/>
      <c r="Q202" s="210"/>
      <c r="R202" s="210"/>
      <c r="S202" s="210"/>
      <c r="T202" s="211"/>
      <c r="AT202" s="212" t="s">
        <v>193</v>
      </c>
      <c r="AU202" s="212" t="s">
        <v>84</v>
      </c>
      <c r="AV202" s="12" t="s">
        <v>84</v>
      </c>
      <c r="AW202" s="12" t="s">
        <v>36</v>
      </c>
      <c r="AX202" s="12" t="s">
        <v>75</v>
      </c>
      <c r="AY202" s="212" t="s">
        <v>182</v>
      </c>
    </row>
    <row r="203" spans="2:65" s="13" customFormat="1">
      <c r="B203" s="213"/>
      <c r="C203" s="214"/>
      <c r="D203" s="199" t="s">
        <v>193</v>
      </c>
      <c r="E203" s="215" t="s">
        <v>28</v>
      </c>
      <c r="F203" s="216" t="s">
        <v>196</v>
      </c>
      <c r="G203" s="214"/>
      <c r="H203" s="217">
        <v>4</v>
      </c>
      <c r="I203" s="218"/>
      <c r="J203" s="214"/>
      <c r="K203" s="214"/>
      <c r="L203" s="219"/>
      <c r="M203" s="220"/>
      <c r="N203" s="221"/>
      <c r="O203" s="221"/>
      <c r="P203" s="221"/>
      <c r="Q203" s="221"/>
      <c r="R203" s="221"/>
      <c r="S203" s="221"/>
      <c r="T203" s="222"/>
      <c r="AT203" s="223" t="s">
        <v>193</v>
      </c>
      <c r="AU203" s="223" t="s">
        <v>84</v>
      </c>
      <c r="AV203" s="13" t="s">
        <v>189</v>
      </c>
      <c r="AW203" s="13" t="s">
        <v>36</v>
      </c>
      <c r="AX203" s="13" t="s">
        <v>82</v>
      </c>
      <c r="AY203" s="223" t="s">
        <v>182</v>
      </c>
    </row>
    <row r="204" spans="2:65" s="1" customFormat="1" ht="16.5" customHeight="1">
      <c r="B204" s="35"/>
      <c r="C204" s="224" t="s">
        <v>322</v>
      </c>
      <c r="D204" s="224" t="s">
        <v>269</v>
      </c>
      <c r="E204" s="225" t="s">
        <v>1339</v>
      </c>
      <c r="F204" s="226" t="s">
        <v>1340</v>
      </c>
      <c r="G204" s="227" t="s">
        <v>265</v>
      </c>
      <c r="H204" s="228">
        <v>4</v>
      </c>
      <c r="I204" s="229"/>
      <c r="J204" s="230">
        <f>ROUND(I204*H204,2)</f>
        <v>0</v>
      </c>
      <c r="K204" s="226" t="s">
        <v>188</v>
      </c>
      <c r="L204" s="231"/>
      <c r="M204" s="232" t="s">
        <v>28</v>
      </c>
      <c r="N204" s="233" t="s">
        <v>46</v>
      </c>
      <c r="O204" s="64"/>
      <c r="P204" s="195">
        <f>O204*H204</f>
        <v>0</v>
      </c>
      <c r="Q204" s="195">
        <v>4.0000000000000001E-3</v>
      </c>
      <c r="R204" s="195">
        <f>Q204*H204</f>
        <v>1.6E-2</v>
      </c>
      <c r="S204" s="195">
        <v>0</v>
      </c>
      <c r="T204" s="196">
        <f>S204*H204</f>
        <v>0</v>
      </c>
      <c r="AR204" s="197" t="s">
        <v>230</v>
      </c>
      <c r="AT204" s="197" t="s">
        <v>269</v>
      </c>
      <c r="AU204" s="197" t="s">
        <v>84</v>
      </c>
      <c r="AY204" s="18" t="s">
        <v>182</v>
      </c>
      <c r="BE204" s="198">
        <f>IF(N204="základní",J204,0)</f>
        <v>0</v>
      </c>
      <c r="BF204" s="198">
        <f>IF(N204="snížená",J204,0)</f>
        <v>0</v>
      </c>
      <c r="BG204" s="198">
        <f>IF(N204="zákl. přenesená",J204,0)</f>
        <v>0</v>
      </c>
      <c r="BH204" s="198">
        <f>IF(N204="sníž. přenesená",J204,0)</f>
        <v>0</v>
      </c>
      <c r="BI204" s="198">
        <f>IF(N204="nulová",J204,0)</f>
        <v>0</v>
      </c>
      <c r="BJ204" s="18" t="s">
        <v>82</v>
      </c>
      <c r="BK204" s="198">
        <f>ROUND(I204*H204,2)</f>
        <v>0</v>
      </c>
      <c r="BL204" s="18" t="s">
        <v>189</v>
      </c>
      <c r="BM204" s="197" t="s">
        <v>1341</v>
      </c>
    </row>
    <row r="205" spans="2:65" s="12" customFormat="1">
      <c r="B205" s="202"/>
      <c r="C205" s="203"/>
      <c r="D205" s="199" t="s">
        <v>193</v>
      </c>
      <c r="E205" s="204" t="s">
        <v>28</v>
      </c>
      <c r="F205" s="205" t="s">
        <v>1332</v>
      </c>
      <c r="G205" s="203"/>
      <c r="H205" s="206">
        <v>4</v>
      </c>
      <c r="I205" s="207"/>
      <c r="J205" s="203"/>
      <c r="K205" s="203"/>
      <c r="L205" s="208"/>
      <c r="M205" s="209"/>
      <c r="N205" s="210"/>
      <c r="O205" s="210"/>
      <c r="P205" s="210"/>
      <c r="Q205" s="210"/>
      <c r="R205" s="210"/>
      <c r="S205" s="210"/>
      <c r="T205" s="211"/>
      <c r="AT205" s="212" t="s">
        <v>193</v>
      </c>
      <c r="AU205" s="212" t="s">
        <v>84</v>
      </c>
      <c r="AV205" s="12" t="s">
        <v>84</v>
      </c>
      <c r="AW205" s="12" t="s">
        <v>36</v>
      </c>
      <c r="AX205" s="12" t="s">
        <v>82</v>
      </c>
      <c r="AY205" s="212" t="s">
        <v>182</v>
      </c>
    </row>
    <row r="206" spans="2:65" s="1" customFormat="1" ht="16.5" customHeight="1">
      <c r="B206" s="35"/>
      <c r="C206" s="224" t="s">
        <v>327</v>
      </c>
      <c r="D206" s="224" t="s">
        <v>269</v>
      </c>
      <c r="E206" s="225" t="s">
        <v>1342</v>
      </c>
      <c r="F206" s="226" t="s">
        <v>1343</v>
      </c>
      <c r="G206" s="227" t="s">
        <v>265</v>
      </c>
      <c r="H206" s="228">
        <v>2</v>
      </c>
      <c r="I206" s="229"/>
      <c r="J206" s="230">
        <f>ROUND(I206*H206,2)</f>
        <v>0</v>
      </c>
      <c r="K206" s="226" t="s">
        <v>188</v>
      </c>
      <c r="L206" s="231"/>
      <c r="M206" s="232" t="s">
        <v>28</v>
      </c>
      <c r="N206" s="233" t="s">
        <v>46</v>
      </c>
      <c r="O206" s="64"/>
      <c r="P206" s="195">
        <f>O206*H206</f>
        <v>0</v>
      </c>
      <c r="Q206" s="195">
        <v>6.0000000000000001E-3</v>
      </c>
      <c r="R206" s="195">
        <f>Q206*H206</f>
        <v>1.2E-2</v>
      </c>
      <c r="S206" s="195">
        <v>0</v>
      </c>
      <c r="T206" s="196">
        <f>S206*H206</f>
        <v>0</v>
      </c>
      <c r="AR206" s="197" t="s">
        <v>230</v>
      </c>
      <c r="AT206" s="197" t="s">
        <v>269</v>
      </c>
      <c r="AU206" s="197" t="s">
        <v>84</v>
      </c>
      <c r="AY206" s="18" t="s">
        <v>182</v>
      </c>
      <c r="BE206" s="198">
        <f>IF(N206="základní",J206,0)</f>
        <v>0</v>
      </c>
      <c r="BF206" s="198">
        <f>IF(N206="snížená",J206,0)</f>
        <v>0</v>
      </c>
      <c r="BG206" s="198">
        <f>IF(N206="zákl. přenesená",J206,0)</f>
        <v>0</v>
      </c>
      <c r="BH206" s="198">
        <f>IF(N206="sníž. přenesená",J206,0)</f>
        <v>0</v>
      </c>
      <c r="BI206" s="198">
        <f>IF(N206="nulová",J206,0)</f>
        <v>0</v>
      </c>
      <c r="BJ206" s="18" t="s">
        <v>82</v>
      </c>
      <c r="BK206" s="198">
        <f>ROUND(I206*H206,2)</f>
        <v>0</v>
      </c>
      <c r="BL206" s="18" t="s">
        <v>189</v>
      </c>
      <c r="BM206" s="197" t="s">
        <v>1344</v>
      </c>
    </row>
    <row r="207" spans="2:65" s="12" customFormat="1">
      <c r="B207" s="202"/>
      <c r="C207" s="203"/>
      <c r="D207" s="199" t="s">
        <v>193</v>
      </c>
      <c r="E207" s="204" t="s">
        <v>28</v>
      </c>
      <c r="F207" s="205" t="s">
        <v>1333</v>
      </c>
      <c r="G207" s="203"/>
      <c r="H207" s="206">
        <v>2</v>
      </c>
      <c r="I207" s="207"/>
      <c r="J207" s="203"/>
      <c r="K207" s="203"/>
      <c r="L207" s="208"/>
      <c r="M207" s="209"/>
      <c r="N207" s="210"/>
      <c r="O207" s="210"/>
      <c r="P207" s="210"/>
      <c r="Q207" s="210"/>
      <c r="R207" s="210"/>
      <c r="S207" s="210"/>
      <c r="T207" s="211"/>
      <c r="AT207" s="212" t="s">
        <v>193</v>
      </c>
      <c r="AU207" s="212" t="s">
        <v>84</v>
      </c>
      <c r="AV207" s="12" t="s">
        <v>84</v>
      </c>
      <c r="AW207" s="12" t="s">
        <v>36</v>
      </c>
      <c r="AX207" s="12" t="s">
        <v>82</v>
      </c>
      <c r="AY207" s="212" t="s">
        <v>182</v>
      </c>
    </row>
    <row r="208" spans="2:65" s="1" customFormat="1" ht="16.5" customHeight="1">
      <c r="B208" s="35"/>
      <c r="C208" s="224" t="s">
        <v>332</v>
      </c>
      <c r="D208" s="224" t="s">
        <v>269</v>
      </c>
      <c r="E208" s="225" t="s">
        <v>1345</v>
      </c>
      <c r="F208" s="226" t="s">
        <v>1346</v>
      </c>
      <c r="G208" s="227" t="s">
        <v>265</v>
      </c>
      <c r="H208" s="228">
        <v>2</v>
      </c>
      <c r="I208" s="229"/>
      <c r="J208" s="230">
        <f>ROUND(I208*H208,2)</f>
        <v>0</v>
      </c>
      <c r="K208" s="226" t="s">
        <v>188</v>
      </c>
      <c r="L208" s="231"/>
      <c r="M208" s="232" t="s">
        <v>28</v>
      </c>
      <c r="N208" s="233" t="s">
        <v>46</v>
      </c>
      <c r="O208" s="64"/>
      <c r="P208" s="195">
        <f>O208*H208</f>
        <v>0</v>
      </c>
      <c r="Q208" s="195">
        <v>2.5000000000000001E-3</v>
      </c>
      <c r="R208" s="195">
        <f>Q208*H208</f>
        <v>5.0000000000000001E-3</v>
      </c>
      <c r="S208" s="195">
        <v>0</v>
      </c>
      <c r="T208" s="196">
        <f>S208*H208</f>
        <v>0</v>
      </c>
      <c r="AR208" s="197" t="s">
        <v>230</v>
      </c>
      <c r="AT208" s="197" t="s">
        <v>269</v>
      </c>
      <c r="AU208" s="197" t="s">
        <v>84</v>
      </c>
      <c r="AY208" s="18" t="s">
        <v>182</v>
      </c>
      <c r="BE208" s="198">
        <f>IF(N208="základní",J208,0)</f>
        <v>0</v>
      </c>
      <c r="BF208" s="198">
        <f>IF(N208="snížená",J208,0)</f>
        <v>0</v>
      </c>
      <c r="BG208" s="198">
        <f>IF(N208="zákl. přenesená",J208,0)</f>
        <v>0</v>
      </c>
      <c r="BH208" s="198">
        <f>IF(N208="sníž. přenesená",J208,0)</f>
        <v>0</v>
      </c>
      <c r="BI208" s="198">
        <f>IF(N208="nulová",J208,0)</f>
        <v>0</v>
      </c>
      <c r="BJ208" s="18" t="s">
        <v>82</v>
      </c>
      <c r="BK208" s="198">
        <f>ROUND(I208*H208,2)</f>
        <v>0</v>
      </c>
      <c r="BL208" s="18" t="s">
        <v>189</v>
      </c>
      <c r="BM208" s="197" t="s">
        <v>1347</v>
      </c>
    </row>
    <row r="209" spans="2:65" s="12" customFormat="1">
      <c r="B209" s="202"/>
      <c r="C209" s="203"/>
      <c r="D209" s="199" t="s">
        <v>193</v>
      </c>
      <c r="E209" s="204" t="s">
        <v>28</v>
      </c>
      <c r="F209" s="205" t="s">
        <v>1335</v>
      </c>
      <c r="G209" s="203"/>
      <c r="H209" s="206">
        <v>2</v>
      </c>
      <c r="I209" s="207"/>
      <c r="J209" s="203"/>
      <c r="K209" s="203"/>
      <c r="L209" s="208"/>
      <c r="M209" s="209"/>
      <c r="N209" s="210"/>
      <c r="O209" s="210"/>
      <c r="P209" s="210"/>
      <c r="Q209" s="210"/>
      <c r="R209" s="210"/>
      <c r="S209" s="210"/>
      <c r="T209" s="211"/>
      <c r="AT209" s="212" t="s">
        <v>193</v>
      </c>
      <c r="AU209" s="212" t="s">
        <v>84</v>
      </c>
      <c r="AV209" s="12" t="s">
        <v>84</v>
      </c>
      <c r="AW209" s="12" t="s">
        <v>36</v>
      </c>
      <c r="AX209" s="12" t="s">
        <v>82</v>
      </c>
      <c r="AY209" s="212" t="s">
        <v>182</v>
      </c>
    </row>
    <row r="210" spans="2:65" s="1" customFormat="1" ht="16.5" customHeight="1">
      <c r="B210" s="35"/>
      <c r="C210" s="224" t="s">
        <v>339</v>
      </c>
      <c r="D210" s="224" t="s">
        <v>269</v>
      </c>
      <c r="E210" s="225" t="s">
        <v>1348</v>
      </c>
      <c r="F210" s="226" t="s">
        <v>1349</v>
      </c>
      <c r="G210" s="227" t="s">
        <v>265</v>
      </c>
      <c r="H210" s="228">
        <v>22</v>
      </c>
      <c r="I210" s="229"/>
      <c r="J210" s="230">
        <f>ROUND(I210*H210,2)</f>
        <v>0</v>
      </c>
      <c r="K210" s="226" t="s">
        <v>188</v>
      </c>
      <c r="L210" s="231"/>
      <c r="M210" s="232" t="s">
        <v>28</v>
      </c>
      <c r="N210" s="233" t="s">
        <v>46</v>
      </c>
      <c r="O210" s="64"/>
      <c r="P210" s="195">
        <f>O210*H210</f>
        <v>0</v>
      </c>
      <c r="Q210" s="195">
        <v>3.5E-4</v>
      </c>
      <c r="R210" s="195">
        <f>Q210*H210</f>
        <v>7.7000000000000002E-3</v>
      </c>
      <c r="S210" s="195">
        <v>0</v>
      </c>
      <c r="T210" s="196">
        <f>S210*H210</f>
        <v>0</v>
      </c>
      <c r="AR210" s="197" t="s">
        <v>230</v>
      </c>
      <c r="AT210" s="197" t="s">
        <v>269</v>
      </c>
      <c r="AU210" s="197" t="s">
        <v>84</v>
      </c>
      <c r="AY210" s="18" t="s">
        <v>182</v>
      </c>
      <c r="BE210" s="198">
        <f>IF(N210="základní",J210,0)</f>
        <v>0</v>
      </c>
      <c r="BF210" s="198">
        <f>IF(N210="snížená",J210,0)</f>
        <v>0</v>
      </c>
      <c r="BG210" s="198">
        <f>IF(N210="zákl. přenesená",J210,0)</f>
        <v>0</v>
      </c>
      <c r="BH210" s="198">
        <f>IF(N210="sníž. přenesená",J210,0)</f>
        <v>0</v>
      </c>
      <c r="BI210" s="198">
        <f>IF(N210="nulová",J210,0)</f>
        <v>0</v>
      </c>
      <c r="BJ210" s="18" t="s">
        <v>82</v>
      </c>
      <c r="BK210" s="198">
        <f>ROUND(I210*H210,2)</f>
        <v>0</v>
      </c>
      <c r="BL210" s="18" t="s">
        <v>189</v>
      </c>
      <c r="BM210" s="197" t="s">
        <v>1350</v>
      </c>
    </row>
    <row r="211" spans="2:65" s="12" customFormat="1">
      <c r="B211" s="202"/>
      <c r="C211" s="203"/>
      <c r="D211" s="199" t="s">
        <v>193</v>
      </c>
      <c r="E211" s="204" t="s">
        <v>28</v>
      </c>
      <c r="F211" s="205" t="s">
        <v>1351</v>
      </c>
      <c r="G211" s="203"/>
      <c r="H211" s="206">
        <v>6</v>
      </c>
      <c r="I211" s="207"/>
      <c r="J211" s="203"/>
      <c r="K211" s="203"/>
      <c r="L211" s="208"/>
      <c r="M211" s="209"/>
      <c r="N211" s="210"/>
      <c r="O211" s="210"/>
      <c r="P211" s="210"/>
      <c r="Q211" s="210"/>
      <c r="R211" s="210"/>
      <c r="S211" s="210"/>
      <c r="T211" s="211"/>
      <c r="AT211" s="212" t="s">
        <v>193</v>
      </c>
      <c r="AU211" s="212" t="s">
        <v>84</v>
      </c>
      <c r="AV211" s="12" t="s">
        <v>84</v>
      </c>
      <c r="AW211" s="12" t="s">
        <v>36</v>
      </c>
      <c r="AX211" s="12" t="s">
        <v>75</v>
      </c>
      <c r="AY211" s="212" t="s">
        <v>182</v>
      </c>
    </row>
    <row r="212" spans="2:65" s="12" customFormat="1">
      <c r="B212" s="202"/>
      <c r="C212" s="203"/>
      <c r="D212" s="199" t="s">
        <v>193</v>
      </c>
      <c r="E212" s="204" t="s">
        <v>28</v>
      </c>
      <c r="F212" s="205" t="s">
        <v>1352</v>
      </c>
      <c r="G212" s="203"/>
      <c r="H212" s="206">
        <v>8</v>
      </c>
      <c r="I212" s="207"/>
      <c r="J212" s="203"/>
      <c r="K212" s="203"/>
      <c r="L212" s="208"/>
      <c r="M212" s="209"/>
      <c r="N212" s="210"/>
      <c r="O212" s="210"/>
      <c r="P212" s="210"/>
      <c r="Q212" s="210"/>
      <c r="R212" s="210"/>
      <c r="S212" s="210"/>
      <c r="T212" s="211"/>
      <c r="AT212" s="212" t="s">
        <v>193</v>
      </c>
      <c r="AU212" s="212" t="s">
        <v>84</v>
      </c>
      <c r="AV212" s="12" t="s">
        <v>84</v>
      </c>
      <c r="AW212" s="12" t="s">
        <v>36</v>
      </c>
      <c r="AX212" s="12" t="s">
        <v>75</v>
      </c>
      <c r="AY212" s="212" t="s">
        <v>182</v>
      </c>
    </row>
    <row r="213" spans="2:65" s="12" customFormat="1">
      <c r="B213" s="202"/>
      <c r="C213" s="203"/>
      <c r="D213" s="199" t="s">
        <v>193</v>
      </c>
      <c r="E213" s="204" t="s">
        <v>28</v>
      </c>
      <c r="F213" s="205" t="s">
        <v>1333</v>
      </c>
      <c r="G213" s="203"/>
      <c r="H213" s="206">
        <v>2</v>
      </c>
      <c r="I213" s="207"/>
      <c r="J213" s="203"/>
      <c r="K213" s="203"/>
      <c r="L213" s="208"/>
      <c r="M213" s="209"/>
      <c r="N213" s="210"/>
      <c r="O213" s="210"/>
      <c r="P213" s="210"/>
      <c r="Q213" s="210"/>
      <c r="R213" s="210"/>
      <c r="S213" s="210"/>
      <c r="T213" s="211"/>
      <c r="AT213" s="212" t="s">
        <v>193</v>
      </c>
      <c r="AU213" s="212" t="s">
        <v>84</v>
      </c>
      <c r="AV213" s="12" t="s">
        <v>84</v>
      </c>
      <c r="AW213" s="12" t="s">
        <v>36</v>
      </c>
      <c r="AX213" s="12" t="s">
        <v>75</v>
      </c>
      <c r="AY213" s="212" t="s">
        <v>182</v>
      </c>
    </row>
    <row r="214" spans="2:65" s="12" customFormat="1">
      <c r="B214" s="202"/>
      <c r="C214" s="203"/>
      <c r="D214" s="199" t="s">
        <v>193</v>
      </c>
      <c r="E214" s="204" t="s">
        <v>28</v>
      </c>
      <c r="F214" s="205" t="s">
        <v>1353</v>
      </c>
      <c r="G214" s="203"/>
      <c r="H214" s="206">
        <v>2</v>
      </c>
      <c r="I214" s="207"/>
      <c r="J214" s="203"/>
      <c r="K214" s="203"/>
      <c r="L214" s="208"/>
      <c r="M214" s="209"/>
      <c r="N214" s="210"/>
      <c r="O214" s="210"/>
      <c r="P214" s="210"/>
      <c r="Q214" s="210"/>
      <c r="R214" s="210"/>
      <c r="S214" s="210"/>
      <c r="T214" s="211"/>
      <c r="AT214" s="212" t="s">
        <v>193</v>
      </c>
      <c r="AU214" s="212" t="s">
        <v>84</v>
      </c>
      <c r="AV214" s="12" t="s">
        <v>84</v>
      </c>
      <c r="AW214" s="12" t="s">
        <v>36</v>
      </c>
      <c r="AX214" s="12" t="s">
        <v>75</v>
      </c>
      <c r="AY214" s="212" t="s">
        <v>182</v>
      </c>
    </row>
    <row r="215" spans="2:65" s="12" customFormat="1">
      <c r="B215" s="202"/>
      <c r="C215" s="203"/>
      <c r="D215" s="199" t="s">
        <v>193</v>
      </c>
      <c r="E215" s="204" t="s">
        <v>28</v>
      </c>
      <c r="F215" s="205" t="s">
        <v>1354</v>
      </c>
      <c r="G215" s="203"/>
      <c r="H215" s="206">
        <v>4</v>
      </c>
      <c r="I215" s="207"/>
      <c r="J215" s="203"/>
      <c r="K215" s="203"/>
      <c r="L215" s="208"/>
      <c r="M215" s="209"/>
      <c r="N215" s="210"/>
      <c r="O215" s="210"/>
      <c r="P215" s="210"/>
      <c r="Q215" s="210"/>
      <c r="R215" s="210"/>
      <c r="S215" s="210"/>
      <c r="T215" s="211"/>
      <c r="AT215" s="212" t="s">
        <v>193</v>
      </c>
      <c r="AU215" s="212" t="s">
        <v>84</v>
      </c>
      <c r="AV215" s="12" t="s">
        <v>84</v>
      </c>
      <c r="AW215" s="12" t="s">
        <v>36</v>
      </c>
      <c r="AX215" s="12" t="s">
        <v>75</v>
      </c>
      <c r="AY215" s="212" t="s">
        <v>182</v>
      </c>
    </row>
    <row r="216" spans="2:65" s="13" customFormat="1">
      <c r="B216" s="213"/>
      <c r="C216" s="214"/>
      <c r="D216" s="199" t="s">
        <v>193</v>
      </c>
      <c r="E216" s="215" t="s">
        <v>28</v>
      </c>
      <c r="F216" s="216" t="s">
        <v>196</v>
      </c>
      <c r="G216" s="214"/>
      <c r="H216" s="217">
        <v>22</v>
      </c>
      <c r="I216" s="218"/>
      <c r="J216" s="214"/>
      <c r="K216" s="214"/>
      <c r="L216" s="219"/>
      <c r="M216" s="220"/>
      <c r="N216" s="221"/>
      <c r="O216" s="221"/>
      <c r="P216" s="221"/>
      <c r="Q216" s="221"/>
      <c r="R216" s="221"/>
      <c r="S216" s="221"/>
      <c r="T216" s="222"/>
      <c r="AT216" s="223" t="s">
        <v>193</v>
      </c>
      <c r="AU216" s="223" t="s">
        <v>84</v>
      </c>
      <c r="AV216" s="13" t="s">
        <v>189</v>
      </c>
      <c r="AW216" s="13" t="s">
        <v>36</v>
      </c>
      <c r="AX216" s="13" t="s">
        <v>82</v>
      </c>
      <c r="AY216" s="223" t="s">
        <v>182</v>
      </c>
    </row>
    <row r="217" spans="2:65" s="1" customFormat="1" ht="16.5" customHeight="1">
      <c r="B217" s="35"/>
      <c r="C217" s="186" t="s">
        <v>467</v>
      </c>
      <c r="D217" s="186" t="s">
        <v>184</v>
      </c>
      <c r="E217" s="187" t="s">
        <v>1355</v>
      </c>
      <c r="F217" s="188" t="s">
        <v>1356</v>
      </c>
      <c r="G217" s="189" t="s">
        <v>265</v>
      </c>
      <c r="H217" s="190">
        <v>6</v>
      </c>
      <c r="I217" s="191"/>
      <c r="J217" s="192">
        <f>ROUND(I217*H217,2)</f>
        <v>0</v>
      </c>
      <c r="K217" s="188" t="s">
        <v>188</v>
      </c>
      <c r="L217" s="39"/>
      <c r="M217" s="193" t="s">
        <v>28</v>
      </c>
      <c r="N217" s="194" t="s">
        <v>46</v>
      </c>
      <c r="O217" s="64"/>
      <c r="P217" s="195">
        <f>O217*H217</f>
        <v>0</v>
      </c>
      <c r="Q217" s="195">
        <v>0.11241</v>
      </c>
      <c r="R217" s="195">
        <f>Q217*H217</f>
        <v>0.67445999999999995</v>
      </c>
      <c r="S217" s="195">
        <v>0</v>
      </c>
      <c r="T217" s="196">
        <f>S217*H217</f>
        <v>0</v>
      </c>
      <c r="AR217" s="197" t="s">
        <v>189</v>
      </c>
      <c r="AT217" s="197" t="s">
        <v>184</v>
      </c>
      <c r="AU217" s="197" t="s">
        <v>84</v>
      </c>
      <c r="AY217" s="18" t="s">
        <v>182</v>
      </c>
      <c r="BE217" s="198">
        <f>IF(N217="základní",J217,0)</f>
        <v>0</v>
      </c>
      <c r="BF217" s="198">
        <f>IF(N217="snížená",J217,0)</f>
        <v>0</v>
      </c>
      <c r="BG217" s="198">
        <f>IF(N217="zákl. přenesená",J217,0)</f>
        <v>0</v>
      </c>
      <c r="BH217" s="198">
        <f>IF(N217="sníž. přenesená",J217,0)</f>
        <v>0</v>
      </c>
      <c r="BI217" s="198">
        <f>IF(N217="nulová",J217,0)</f>
        <v>0</v>
      </c>
      <c r="BJ217" s="18" t="s">
        <v>82</v>
      </c>
      <c r="BK217" s="198">
        <f>ROUND(I217*H217,2)</f>
        <v>0</v>
      </c>
      <c r="BL217" s="18" t="s">
        <v>189</v>
      </c>
      <c r="BM217" s="197" t="s">
        <v>1357</v>
      </c>
    </row>
    <row r="218" spans="2:65" s="1" customFormat="1" ht="97.5">
      <c r="B218" s="35"/>
      <c r="C218" s="36"/>
      <c r="D218" s="199" t="s">
        <v>191</v>
      </c>
      <c r="E218" s="36"/>
      <c r="F218" s="200" t="s">
        <v>1358</v>
      </c>
      <c r="G218" s="36"/>
      <c r="H218" s="36"/>
      <c r="I218" s="115"/>
      <c r="J218" s="36"/>
      <c r="K218" s="36"/>
      <c r="L218" s="39"/>
      <c r="M218" s="201"/>
      <c r="N218" s="64"/>
      <c r="O218" s="64"/>
      <c r="P218" s="64"/>
      <c r="Q218" s="64"/>
      <c r="R218" s="64"/>
      <c r="S218" s="64"/>
      <c r="T218" s="65"/>
      <c r="AT218" s="18" t="s">
        <v>191</v>
      </c>
      <c r="AU218" s="18" t="s">
        <v>84</v>
      </c>
    </row>
    <row r="219" spans="2:65" s="1" customFormat="1" ht="16.5" customHeight="1">
      <c r="B219" s="35"/>
      <c r="C219" s="224" t="s">
        <v>471</v>
      </c>
      <c r="D219" s="224" t="s">
        <v>269</v>
      </c>
      <c r="E219" s="225" t="s">
        <v>1359</v>
      </c>
      <c r="F219" s="226" t="s">
        <v>1360</v>
      </c>
      <c r="G219" s="227" t="s">
        <v>265</v>
      </c>
      <c r="H219" s="228">
        <v>6</v>
      </c>
      <c r="I219" s="229"/>
      <c r="J219" s="230">
        <f>ROUND(I219*H219,2)</f>
        <v>0</v>
      </c>
      <c r="K219" s="226" t="s">
        <v>188</v>
      </c>
      <c r="L219" s="231"/>
      <c r="M219" s="232" t="s">
        <v>28</v>
      </c>
      <c r="N219" s="233" t="s">
        <v>46</v>
      </c>
      <c r="O219" s="64"/>
      <c r="P219" s="195">
        <f>O219*H219</f>
        <v>0</v>
      </c>
      <c r="Q219" s="195">
        <v>6.1000000000000004E-3</v>
      </c>
      <c r="R219" s="195">
        <f>Q219*H219</f>
        <v>3.6600000000000001E-2</v>
      </c>
      <c r="S219" s="195">
        <v>0</v>
      </c>
      <c r="T219" s="196">
        <f>S219*H219</f>
        <v>0</v>
      </c>
      <c r="AR219" s="197" t="s">
        <v>230</v>
      </c>
      <c r="AT219" s="197" t="s">
        <v>269</v>
      </c>
      <c r="AU219" s="197" t="s">
        <v>84</v>
      </c>
      <c r="AY219" s="18" t="s">
        <v>182</v>
      </c>
      <c r="BE219" s="198">
        <f>IF(N219="základní",J219,0)</f>
        <v>0</v>
      </c>
      <c r="BF219" s="198">
        <f>IF(N219="snížená",J219,0)</f>
        <v>0</v>
      </c>
      <c r="BG219" s="198">
        <f>IF(N219="zákl. přenesená",J219,0)</f>
        <v>0</v>
      </c>
      <c r="BH219" s="198">
        <f>IF(N219="sníž. přenesená",J219,0)</f>
        <v>0</v>
      </c>
      <c r="BI219" s="198">
        <f>IF(N219="nulová",J219,0)</f>
        <v>0</v>
      </c>
      <c r="BJ219" s="18" t="s">
        <v>82</v>
      </c>
      <c r="BK219" s="198">
        <f>ROUND(I219*H219,2)</f>
        <v>0</v>
      </c>
      <c r="BL219" s="18" t="s">
        <v>189</v>
      </c>
      <c r="BM219" s="197" t="s">
        <v>1361</v>
      </c>
    </row>
    <row r="220" spans="2:65" s="1" customFormat="1" ht="16.5" customHeight="1">
      <c r="B220" s="35"/>
      <c r="C220" s="224" t="s">
        <v>475</v>
      </c>
      <c r="D220" s="224" t="s">
        <v>269</v>
      </c>
      <c r="E220" s="225" t="s">
        <v>1362</v>
      </c>
      <c r="F220" s="226" t="s">
        <v>1363</v>
      </c>
      <c r="G220" s="227" t="s">
        <v>265</v>
      </c>
      <c r="H220" s="228">
        <v>6</v>
      </c>
      <c r="I220" s="229"/>
      <c r="J220" s="230">
        <f>ROUND(I220*H220,2)</f>
        <v>0</v>
      </c>
      <c r="K220" s="226" t="s">
        <v>188</v>
      </c>
      <c r="L220" s="231"/>
      <c r="M220" s="232" t="s">
        <v>28</v>
      </c>
      <c r="N220" s="233" t="s">
        <v>46</v>
      </c>
      <c r="O220" s="64"/>
      <c r="P220" s="195">
        <f>O220*H220</f>
        <v>0</v>
      </c>
      <c r="Q220" s="195">
        <v>1E-4</v>
      </c>
      <c r="R220" s="195">
        <f>Q220*H220</f>
        <v>6.0000000000000006E-4</v>
      </c>
      <c r="S220" s="195">
        <v>0</v>
      </c>
      <c r="T220" s="196">
        <f>S220*H220</f>
        <v>0</v>
      </c>
      <c r="AR220" s="197" t="s">
        <v>230</v>
      </c>
      <c r="AT220" s="197" t="s">
        <v>269</v>
      </c>
      <c r="AU220" s="197" t="s">
        <v>84</v>
      </c>
      <c r="AY220" s="18" t="s">
        <v>182</v>
      </c>
      <c r="BE220" s="198">
        <f>IF(N220="základní",J220,0)</f>
        <v>0</v>
      </c>
      <c r="BF220" s="198">
        <f>IF(N220="snížená",J220,0)</f>
        <v>0</v>
      </c>
      <c r="BG220" s="198">
        <f>IF(N220="zákl. přenesená",J220,0)</f>
        <v>0</v>
      </c>
      <c r="BH220" s="198">
        <f>IF(N220="sníž. přenesená",J220,0)</f>
        <v>0</v>
      </c>
      <c r="BI220" s="198">
        <f>IF(N220="nulová",J220,0)</f>
        <v>0</v>
      </c>
      <c r="BJ220" s="18" t="s">
        <v>82</v>
      </c>
      <c r="BK220" s="198">
        <f>ROUND(I220*H220,2)</f>
        <v>0</v>
      </c>
      <c r="BL220" s="18" t="s">
        <v>189</v>
      </c>
      <c r="BM220" s="197" t="s">
        <v>1364</v>
      </c>
    </row>
    <row r="221" spans="2:65" s="1" customFormat="1" ht="16.5" customHeight="1">
      <c r="B221" s="35"/>
      <c r="C221" s="224" t="s">
        <v>479</v>
      </c>
      <c r="D221" s="224" t="s">
        <v>269</v>
      </c>
      <c r="E221" s="225" t="s">
        <v>1365</v>
      </c>
      <c r="F221" s="226" t="s">
        <v>1366</v>
      </c>
      <c r="G221" s="227" t="s">
        <v>265</v>
      </c>
      <c r="H221" s="228">
        <v>6</v>
      </c>
      <c r="I221" s="229"/>
      <c r="J221" s="230">
        <f>ROUND(I221*H221,2)</f>
        <v>0</v>
      </c>
      <c r="K221" s="226" t="s">
        <v>188</v>
      </c>
      <c r="L221" s="231"/>
      <c r="M221" s="232" t="s">
        <v>28</v>
      </c>
      <c r="N221" s="233" t="s">
        <v>46</v>
      </c>
      <c r="O221" s="64"/>
      <c r="P221" s="195">
        <f>O221*H221</f>
        <v>0</v>
      </c>
      <c r="Q221" s="195">
        <v>3.0000000000000001E-3</v>
      </c>
      <c r="R221" s="195">
        <f>Q221*H221</f>
        <v>1.8000000000000002E-2</v>
      </c>
      <c r="S221" s="195">
        <v>0</v>
      </c>
      <c r="T221" s="196">
        <f>S221*H221</f>
        <v>0</v>
      </c>
      <c r="AR221" s="197" t="s">
        <v>230</v>
      </c>
      <c r="AT221" s="197" t="s">
        <v>269</v>
      </c>
      <c r="AU221" s="197" t="s">
        <v>84</v>
      </c>
      <c r="AY221" s="18" t="s">
        <v>182</v>
      </c>
      <c r="BE221" s="198">
        <f>IF(N221="základní",J221,0)</f>
        <v>0</v>
      </c>
      <c r="BF221" s="198">
        <f>IF(N221="snížená",J221,0)</f>
        <v>0</v>
      </c>
      <c r="BG221" s="198">
        <f>IF(N221="zákl. přenesená",J221,0)</f>
        <v>0</v>
      </c>
      <c r="BH221" s="198">
        <f>IF(N221="sníž. přenesená",J221,0)</f>
        <v>0</v>
      </c>
      <c r="BI221" s="198">
        <f>IF(N221="nulová",J221,0)</f>
        <v>0</v>
      </c>
      <c r="BJ221" s="18" t="s">
        <v>82</v>
      </c>
      <c r="BK221" s="198">
        <f>ROUND(I221*H221,2)</f>
        <v>0</v>
      </c>
      <c r="BL221" s="18" t="s">
        <v>189</v>
      </c>
      <c r="BM221" s="197" t="s">
        <v>1367</v>
      </c>
    </row>
    <row r="222" spans="2:65" s="1" customFormat="1" ht="16.5" customHeight="1">
      <c r="B222" s="35"/>
      <c r="C222" s="186" t="s">
        <v>483</v>
      </c>
      <c r="D222" s="186" t="s">
        <v>184</v>
      </c>
      <c r="E222" s="187" t="s">
        <v>1368</v>
      </c>
      <c r="F222" s="188" t="s">
        <v>1369</v>
      </c>
      <c r="G222" s="189" t="s">
        <v>317</v>
      </c>
      <c r="H222" s="190">
        <v>634.5</v>
      </c>
      <c r="I222" s="191"/>
      <c r="J222" s="192">
        <f>ROUND(I222*H222,2)</f>
        <v>0</v>
      </c>
      <c r="K222" s="188" t="s">
        <v>188</v>
      </c>
      <c r="L222" s="39"/>
      <c r="M222" s="193" t="s">
        <v>28</v>
      </c>
      <c r="N222" s="194" t="s">
        <v>46</v>
      </c>
      <c r="O222" s="64"/>
      <c r="P222" s="195">
        <f>O222*H222</f>
        <v>0</v>
      </c>
      <c r="Q222" s="195">
        <v>8.0000000000000007E-5</v>
      </c>
      <c r="R222" s="195">
        <f>Q222*H222</f>
        <v>5.0760000000000007E-2</v>
      </c>
      <c r="S222" s="195">
        <v>0</v>
      </c>
      <c r="T222" s="196">
        <f>S222*H222</f>
        <v>0</v>
      </c>
      <c r="AR222" s="197" t="s">
        <v>189</v>
      </c>
      <c r="AT222" s="197" t="s">
        <v>184</v>
      </c>
      <c r="AU222" s="197" t="s">
        <v>84</v>
      </c>
      <c r="AY222" s="18" t="s">
        <v>182</v>
      </c>
      <c r="BE222" s="198">
        <f>IF(N222="základní",J222,0)</f>
        <v>0</v>
      </c>
      <c r="BF222" s="198">
        <f>IF(N222="snížená",J222,0)</f>
        <v>0</v>
      </c>
      <c r="BG222" s="198">
        <f>IF(N222="zákl. přenesená",J222,0)</f>
        <v>0</v>
      </c>
      <c r="BH222" s="198">
        <f>IF(N222="sníž. přenesená",J222,0)</f>
        <v>0</v>
      </c>
      <c r="BI222" s="198">
        <f>IF(N222="nulová",J222,0)</f>
        <v>0</v>
      </c>
      <c r="BJ222" s="18" t="s">
        <v>82</v>
      </c>
      <c r="BK222" s="198">
        <f>ROUND(I222*H222,2)</f>
        <v>0</v>
      </c>
      <c r="BL222" s="18" t="s">
        <v>189</v>
      </c>
      <c r="BM222" s="197" t="s">
        <v>1370</v>
      </c>
    </row>
    <row r="223" spans="2:65" s="1" customFormat="1" ht="107.25">
      <c r="B223" s="35"/>
      <c r="C223" s="36"/>
      <c r="D223" s="199" t="s">
        <v>191</v>
      </c>
      <c r="E223" s="36"/>
      <c r="F223" s="200" t="s">
        <v>1371</v>
      </c>
      <c r="G223" s="36"/>
      <c r="H223" s="36"/>
      <c r="I223" s="115"/>
      <c r="J223" s="36"/>
      <c r="K223" s="36"/>
      <c r="L223" s="39"/>
      <c r="M223" s="201"/>
      <c r="N223" s="64"/>
      <c r="O223" s="64"/>
      <c r="P223" s="64"/>
      <c r="Q223" s="64"/>
      <c r="R223" s="64"/>
      <c r="S223" s="64"/>
      <c r="T223" s="65"/>
      <c r="AT223" s="18" t="s">
        <v>191</v>
      </c>
      <c r="AU223" s="18" t="s">
        <v>84</v>
      </c>
    </row>
    <row r="224" spans="2:65" s="12" customFormat="1">
      <c r="B224" s="202"/>
      <c r="C224" s="203"/>
      <c r="D224" s="199" t="s">
        <v>193</v>
      </c>
      <c r="E224" s="204" t="s">
        <v>28</v>
      </c>
      <c r="F224" s="205" t="s">
        <v>1372</v>
      </c>
      <c r="G224" s="203"/>
      <c r="H224" s="206">
        <v>216</v>
      </c>
      <c r="I224" s="207"/>
      <c r="J224" s="203"/>
      <c r="K224" s="203"/>
      <c r="L224" s="208"/>
      <c r="M224" s="209"/>
      <c r="N224" s="210"/>
      <c r="O224" s="210"/>
      <c r="P224" s="210"/>
      <c r="Q224" s="210"/>
      <c r="R224" s="210"/>
      <c r="S224" s="210"/>
      <c r="T224" s="211"/>
      <c r="AT224" s="212" t="s">
        <v>193</v>
      </c>
      <c r="AU224" s="212" t="s">
        <v>84</v>
      </c>
      <c r="AV224" s="12" t="s">
        <v>84</v>
      </c>
      <c r="AW224" s="12" t="s">
        <v>36</v>
      </c>
      <c r="AX224" s="12" t="s">
        <v>75</v>
      </c>
      <c r="AY224" s="212" t="s">
        <v>182</v>
      </c>
    </row>
    <row r="225" spans="2:65" s="12" customFormat="1">
      <c r="B225" s="202"/>
      <c r="C225" s="203"/>
      <c r="D225" s="199" t="s">
        <v>193</v>
      </c>
      <c r="E225" s="204" t="s">
        <v>28</v>
      </c>
      <c r="F225" s="205" t="s">
        <v>1373</v>
      </c>
      <c r="G225" s="203"/>
      <c r="H225" s="206">
        <v>27</v>
      </c>
      <c r="I225" s="207"/>
      <c r="J225" s="203"/>
      <c r="K225" s="203"/>
      <c r="L225" s="208"/>
      <c r="M225" s="209"/>
      <c r="N225" s="210"/>
      <c r="O225" s="210"/>
      <c r="P225" s="210"/>
      <c r="Q225" s="210"/>
      <c r="R225" s="210"/>
      <c r="S225" s="210"/>
      <c r="T225" s="211"/>
      <c r="AT225" s="212" t="s">
        <v>193</v>
      </c>
      <c r="AU225" s="212" t="s">
        <v>84</v>
      </c>
      <c r="AV225" s="12" t="s">
        <v>84</v>
      </c>
      <c r="AW225" s="12" t="s">
        <v>36</v>
      </c>
      <c r="AX225" s="12" t="s">
        <v>75</v>
      </c>
      <c r="AY225" s="212" t="s">
        <v>182</v>
      </c>
    </row>
    <row r="226" spans="2:65" s="12" customFormat="1">
      <c r="B226" s="202"/>
      <c r="C226" s="203"/>
      <c r="D226" s="199" t="s">
        <v>193</v>
      </c>
      <c r="E226" s="204" t="s">
        <v>28</v>
      </c>
      <c r="F226" s="205" t="s">
        <v>1374</v>
      </c>
      <c r="G226" s="203"/>
      <c r="H226" s="206">
        <v>162</v>
      </c>
      <c r="I226" s="207"/>
      <c r="J226" s="203"/>
      <c r="K226" s="203"/>
      <c r="L226" s="208"/>
      <c r="M226" s="209"/>
      <c r="N226" s="210"/>
      <c r="O226" s="210"/>
      <c r="P226" s="210"/>
      <c r="Q226" s="210"/>
      <c r="R226" s="210"/>
      <c r="S226" s="210"/>
      <c r="T226" s="211"/>
      <c r="AT226" s="212" t="s">
        <v>193</v>
      </c>
      <c r="AU226" s="212" t="s">
        <v>84</v>
      </c>
      <c r="AV226" s="12" t="s">
        <v>84</v>
      </c>
      <c r="AW226" s="12" t="s">
        <v>36</v>
      </c>
      <c r="AX226" s="12" t="s">
        <v>75</v>
      </c>
      <c r="AY226" s="212" t="s">
        <v>182</v>
      </c>
    </row>
    <row r="227" spans="2:65" s="12" customFormat="1">
      <c r="B227" s="202"/>
      <c r="C227" s="203"/>
      <c r="D227" s="199" t="s">
        <v>193</v>
      </c>
      <c r="E227" s="204" t="s">
        <v>28</v>
      </c>
      <c r="F227" s="205" t="s">
        <v>1375</v>
      </c>
      <c r="G227" s="203"/>
      <c r="H227" s="206">
        <v>40.5</v>
      </c>
      <c r="I227" s="207"/>
      <c r="J227" s="203"/>
      <c r="K227" s="203"/>
      <c r="L227" s="208"/>
      <c r="M227" s="209"/>
      <c r="N227" s="210"/>
      <c r="O227" s="210"/>
      <c r="P227" s="210"/>
      <c r="Q227" s="210"/>
      <c r="R227" s="210"/>
      <c r="S227" s="210"/>
      <c r="T227" s="211"/>
      <c r="AT227" s="212" t="s">
        <v>193</v>
      </c>
      <c r="AU227" s="212" t="s">
        <v>84</v>
      </c>
      <c r="AV227" s="12" t="s">
        <v>84</v>
      </c>
      <c r="AW227" s="12" t="s">
        <v>36</v>
      </c>
      <c r="AX227" s="12" t="s">
        <v>75</v>
      </c>
      <c r="AY227" s="212" t="s">
        <v>182</v>
      </c>
    </row>
    <row r="228" spans="2:65" s="12" customFormat="1">
      <c r="B228" s="202"/>
      <c r="C228" s="203"/>
      <c r="D228" s="199" t="s">
        <v>193</v>
      </c>
      <c r="E228" s="204" t="s">
        <v>28</v>
      </c>
      <c r="F228" s="205" t="s">
        <v>1376</v>
      </c>
      <c r="G228" s="203"/>
      <c r="H228" s="206">
        <v>189</v>
      </c>
      <c r="I228" s="207"/>
      <c r="J228" s="203"/>
      <c r="K228" s="203"/>
      <c r="L228" s="208"/>
      <c r="M228" s="209"/>
      <c r="N228" s="210"/>
      <c r="O228" s="210"/>
      <c r="P228" s="210"/>
      <c r="Q228" s="210"/>
      <c r="R228" s="210"/>
      <c r="S228" s="210"/>
      <c r="T228" s="211"/>
      <c r="AT228" s="212" t="s">
        <v>193</v>
      </c>
      <c r="AU228" s="212" t="s">
        <v>84</v>
      </c>
      <c r="AV228" s="12" t="s">
        <v>84</v>
      </c>
      <c r="AW228" s="12" t="s">
        <v>36</v>
      </c>
      <c r="AX228" s="12" t="s">
        <v>75</v>
      </c>
      <c r="AY228" s="212" t="s">
        <v>182</v>
      </c>
    </row>
    <row r="229" spans="2:65" s="13" customFormat="1">
      <c r="B229" s="213"/>
      <c r="C229" s="214"/>
      <c r="D229" s="199" t="s">
        <v>193</v>
      </c>
      <c r="E229" s="215" t="s">
        <v>28</v>
      </c>
      <c r="F229" s="216" t="s">
        <v>196</v>
      </c>
      <c r="G229" s="214"/>
      <c r="H229" s="217">
        <v>634.5</v>
      </c>
      <c r="I229" s="218"/>
      <c r="J229" s="214"/>
      <c r="K229" s="214"/>
      <c r="L229" s="219"/>
      <c r="M229" s="220"/>
      <c r="N229" s="221"/>
      <c r="O229" s="221"/>
      <c r="P229" s="221"/>
      <c r="Q229" s="221"/>
      <c r="R229" s="221"/>
      <c r="S229" s="221"/>
      <c r="T229" s="222"/>
      <c r="AT229" s="223" t="s">
        <v>193</v>
      </c>
      <c r="AU229" s="223" t="s">
        <v>84</v>
      </c>
      <c r="AV229" s="13" t="s">
        <v>189</v>
      </c>
      <c r="AW229" s="13" t="s">
        <v>36</v>
      </c>
      <c r="AX229" s="13" t="s">
        <v>82</v>
      </c>
      <c r="AY229" s="223" t="s">
        <v>182</v>
      </c>
    </row>
    <row r="230" spans="2:65" s="1" customFormat="1" ht="16.5" customHeight="1">
      <c r="B230" s="35"/>
      <c r="C230" s="186" t="s">
        <v>487</v>
      </c>
      <c r="D230" s="186" t="s">
        <v>184</v>
      </c>
      <c r="E230" s="187" t="s">
        <v>1377</v>
      </c>
      <c r="F230" s="188" t="s">
        <v>1378</v>
      </c>
      <c r="G230" s="189" t="s">
        <v>250</v>
      </c>
      <c r="H230" s="190">
        <v>16.399999999999999</v>
      </c>
      <c r="I230" s="191"/>
      <c r="J230" s="192">
        <f>ROUND(I230*H230,2)</f>
        <v>0</v>
      </c>
      <c r="K230" s="188" t="s">
        <v>188</v>
      </c>
      <c r="L230" s="39"/>
      <c r="M230" s="193" t="s">
        <v>28</v>
      </c>
      <c r="N230" s="194" t="s">
        <v>46</v>
      </c>
      <c r="O230" s="64"/>
      <c r="P230" s="195">
        <f>O230*H230</f>
        <v>0</v>
      </c>
      <c r="Q230" s="195">
        <v>1.6000000000000001E-3</v>
      </c>
      <c r="R230" s="195">
        <f>Q230*H230</f>
        <v>2.6239999999999999E-2</v>
      </c>
      <c r="S230" s="195">
        <v>0</v>
      </c>
      <c r="T230" s="196">
        <f>S230*H230</f>
        <v>0</v>
      </c>
      <c r="AR230" s="197" t="s">
        <v>189</v>
      </c>
      <c r="AT230" s="197" t="s">
        <v>184</v>
      </c>
      <c r="AU230" s="197" t="s">
        <v>84</v>
      </c>
      <c r="AY230" s="18" t="s">
        <v>182</v>
      </c>
      <c r="BE230" s="198">
        <f>IF(N230="základní",J230,0)</f>
        <v>0</v>
      </c>
      <c r="BF230" s="198">
        <f>IF(N230="snížená",J230,0)</f>
        <v>0</v>
      </c>
      <c r="BG230" s="198">
        <f>IF(N230="zákl. přenesená",J230,0)</f>
        <v>0</v>
      </c>
      <c r="BH230" s="198">
        <f>IF(N230="sníž. přenesená",J230,0)</f>
        <v>0</v>
      </c>
      <c r="BI230" s="198">
        <f>IF(N230="nulová",J230,0)</f>
        <v>0</v>
      </c>
      <c r="BJ230" s="18" t="s">
        <v>82</v>
      </c>
      <c r="BK230" s="198">
        <f>ROUND(I230*H230,2)</f>
        <v>0</v>
      </c>
      <c r="BL230" s="18" t="s">
        <v>189</v>
      </c>
      <c r="BM230" s="197" t="s">
        <v>1379</v>
      </c>
    </row>
    <row r="231" spans="2:65" s="1" customFormat="1" ht="107.25">
      <c r="B231" s="35"/>
      <c r="C231" s="36"/>
      <c r="D231" s="199" t="s">
        <v>191</v>
      </c>
      <c r="E231" s="36"/>
      <c r="F231" s="200" t="s">
        <v>1380</v>
      </c>
      <c r="G231" s="36"/>
      <c r="H231" s="36"/>
      <c r="I231" s="115"/>
      <c r="J231" s="36"/>
      <c r="K231" s="36"/>
      <c r="L231" s="39"/>
      <c r="M231" s="201"/>
      <c r="N231" s="64"/>
      <c r="O231" s="64"/>
      <c r="P231" s="64"/>
      <c r="Q231" s="64"/>
      <c r="R231" s="64"/>
      <c r="S231" s="64"/>
      <c r="T231" s="65"/>
      <c r="AT231" s="18" t="s">
        <v>191</v>
      </c>
      <c r="AU231" s="18" t="s">
        <v>84</v>
      </c>
    </row>
    <row r="232" spans="2:65" s="12" customFormat="1">
      <c r="B232" s="202"/>
      <c r="C232" s="203"/>
      <c r="D232" s="199" t="s">
        <v>193</v>
      </c>
      <c r="E232" s="204" t="s">
        <v>28</v>
      </c>
      <c r="F232" s="205" t="s">
        <v>1381</v>
      </c>
      <c r="G232" s="203"/>
      <c r="H232" s="206">
        <v>8</v>
      </c>
      <c r="I232" s="207"/>
      <c r="J232" s="203"/>
      <c r="K232" s="203"/>
      <c r="L232" s="208"/>
      <c r="M232" s="209"/>
      <c r="N232" s="210"/>
      <c r="O232" s="210"/>
      <c r="P232" s="210"/>
      <c r="Q232" s="210"/>
      <c r="R232" s="210"/>
      <c r="S232" s="210"/>
      <c r="T232" s="211"/>
      <c r="AT232" s="212" t="s">
        <v>193</v>
      </c>
      <c r="AU232" s="212" t="s">
        <v>84</v>
      </c>
      <c r="AV232" s="12" t="s">
        <v>84</v>
      </c>
      <c r="AW232" s="12" t="s">
        <v>36</v>
      </c>
      <c r="AX232" s="12" t="s">
        <v>75</v>
      </c>
      <c r="AY232" s="212" t="s">
        <v>182</v>
      </c>
    </row>
    <row r="233" spans="2:65" s="12" customFormat="1">
      <c r="B233" s="202"/>
      <c r="C233" s="203"/>
      <c r="D233" s="199" t="s">
        <v>193</v>
      </c>
      <c r="E233" s="204" t="s">
        <v>28</v>
      </c>
      <c r="F233" s="205" t="s">
        <v>1382</v>
      </c>
      <c r="G233" s="203"/>
      <c r="H233" s="206">
        <v>8.4</v>
      </c>
      <c r="I233" s="207"/>
      <c r="J233" s="203"/>
      <c r="K233" s="203"/>
      <c r="L233" s="208"/>
      <c r="M233" s="209"/>
      <c r="N233" s="210"/>
      <c r="O233" s="210"/>
      <c r="P233" s="210"/>
      <c r="Q233" s="210"/>
      <c r="R233" s="210"/>
      <c r="S233" s="210"/>
      <c r="T233" s="211"/>
      <c r="AT233" s="212" t="s">
        <v>193</v>
      </c>
      <c r="AU233" s="212" t="s">
        <v>84</v>
      </c>
      <c r="AV233" s="12" t="s">
        <v>84</v>
      </c>
      <c r="AW233" s="12" t="s">
        <v>36</v>
      </c>
      <c r="AX233" s="12" t="s">
        <v>75</v>
      </c>
      <c r="AY233" s="212" t="s">
        <v>182</v>
      </c>
    </row>
    <row r="234" spans="2:65" s="13" customFormat="1">
      <c r="B234" s="213"/>
      <c r="C234" s="214"/>
      <c r="D234" s="199" t="s">
        <v>193</v>
      </c>
      <c r="E234" s="215" t="s">
        <v>28</v>
      </c>
      <c r="F234" s="216" t="s">
        <v>196</v>
      </c>
      <c r="G234" s="214"/>
      <c r="H234" s="217">
        <v>16.399999999999999</v>
      </c>
      <c r="I234" s="218"/>
      <c r="J234" s="214"/>
      <c r="K234" s="214"/>
      <c r="L234" s="219"/>
      <c r="M234" s="220"/>
      <c r="N234" s="221"/>
      <c r="O234" s="221"/>
      <c r="P234" s="221"/>
      <c r="Q234" s="221"/>
      <c r="R234" s="221"/>
      <c r="S234" s="221"/>
      <c r="T234" s="222"/>
      <c r="AT234" s="223" t="s">
        <v>193</v>
      </c>
      <c r="AU234" s="223" t="s">
        <v>84</v>
      </c>
      <c r="AV234" s="13" t="s">
        <v>189</v>
      </c>
      <c r="AW234" s="13" t="s">
        <v>36</v>
      </c>
      <c r="AX234" s="13" t="s">
        <v>82</v>
      </c>
      <c r="AY234" s="223" t="s">
        <v>182</v>
      </c>
    </row>
    <row r="235" spans="2:65" s="1" customFormat="1" ht="24" customHeight="1">
      <c r="B235" s="35"/>
      <c r="C235" s="186" t="s">
        <v>491</v>
      </c>
      <c r="D235" s="186" t="s">
        <v>184</v>
      </c>
      <c r="E235" s="187" t="s">
        <v>1383</v>
      </c>
      <c r="F235" s="188" t="s">
        <v>1384</v>
      </c>
      <c r="G235" s="189" t="s">
        <v>317</v>
      </c>
      <c r="H235" s="190">
        <v>634.5</v>
      </c>
      <c r="I235" s="191"/>
      <c r="J235" s="192">
        <f>ROUND(I235*H235,2)</f>
        <v>0</v>
      </c>
      <c r="K235" s="188" t="s">
        <v>188</v>
      </c>
      <c r="L235" s="39"/>
      <c r="M235" s="193" t="s">
        <v>28</v>
      </c>
      <c r="N235" s="194" t="s">
        <v>46</v>
      </c>
      <c r="O235" s="64"/>
      <c r="P235" s="195">
        <f>O235*H235</f>
        <v>0</v>
      </c>
      <c r="Q235" s="195">
        <v>0</v>
      </c>
      <c r="R235" s="195">
        <f>Q235*H235</f>
        <v>0</v>
      </c>
      <c r="S235" s="195">
        <v>0</v>
      </c>
      <c r="T235" s="196">
        <f>S235*H235</f>
        <v>0</v>
      </c>
      <c r="AR235" s="197" t="s">
        <v>189</v>
      </c>
      <c r="AT235" s="197" t="s">
        <v>184</v>
      </c>
      <c r="AU235" s="197" t="s">
        <v>84</v>
      </c>
      <c r="AY235" s="18" t="s">
        <v>182</v>
      </c>
      <c r="BE235" s="198">
        <f>IF(N235="základní",J235,0)</f>
        <v>0</v>
      </c>
      <c r="BF235" s="198">
        <f>IF(N235="snížená",J235,0)</f>
        <v>0</v>
      </c>
      <c r="BG235" s="198">
        <f>IF(N235="zákl. přenesená",J235,0)</f>
        <v>0</v>
      </c>
      <c r="BH235" s="198">
        <f>IF(N235="sníž. přenesená",J235,0)</f>
        <v>0</v>
      </c>
      <c r="BI235" s="198">
        <f>IF(N235="nulová",J235,0)</f>
        <v>0</v>
      </c>
      <c r="BJ235" s="18" t="s">
        <v>82</v>
      </c>
      <c r="BK235" s="198">
        <f>ROUND(I235*H235,2)</f>
        <v>0</v>
      </c>
      <c r="BL235" s="18" t="s">
        <v>189</v>
      </c>
      <c r="BM235" s="197" t="s">
        <v>1385</v>
      </c>
    </row>
    <row r="236" spans="2:65" s="1" customFormat="1" ht="48.75">
      <c r="B236" s="35"/>
      <c r="C236" s="36"/>
      <c r="D236" s="199" t="s">
        <v>191</v>
      </c>
      <c r="E236" s="36"/>
      <c r="F236" s="200" t="s">
        <v>1386</v>
      </c>
      <c r="G236" s="36"/>
      <c r="H236" s="36"/>
      <c r="I236" s="115"/>
      <c r="J236" s="36"/>
      <c r="K236" s="36"/>
      <c r="L236" s="39"/>
      <c r="M236" s="201"/>
      <c r="N236" s="64"/>
      <c r="O236" s="64"/>
      <c r="P236" s="64"/>
      <c r="Q236" s="64"/>
      <c r="R236" s="64"/>
      <c r="S236" s="64"/>
      <c r="T236" s="65"/>
      <c r="AT236" s="18" t="s">
        <v>191</v>
      </c>
      <c r="AU236" s="18" t="s">
        <v>84</v>
      </c>
    </row>
    <row r="237" spans="2:65" s="1" customFormat="1" ht="24" customHeight="1">
      <c r="B237" s="35"/>
      <c r="C237" s="186" t="s">
        <v>496</v>
      </c>
      <c r="D237" s="186" t="s">
        <v>184</v>
      </c>
      <c r="E237" s="187" t="s">
        <v>1387</v>
      </c>
      <c r="F237" s="188" t="s">
        <v>1388</v>
      </c>
      <c r="G237" s="189" t="s">
        <v>250</v>
      </c>
      <c r="H237" s="190">
        <v>16.399999999999999</v>
      </c>
      <c r="I237" s="191"/>
      <c r="J237" s="192">
        <f>ROUND(I237*H237,2)</f>
        <v>0</v>
      </c>
      <c r="K237" s="188" t="s">
        <v>188</v>
      </c>
      <c r="L237" s="39"/>
      <c r="M237" s="193" t="s">
        <v>28</v>
      </c>
      <c r="N237" s="194" t="s">
        <v>46</v>
      </c>
      <c r="O237" s="64"/>
      <c r="P237" s="195">
        <f>O237*H237</f>
        <v>0</v>
      </c>
      <c r="Q237" s="195">
        <v>1.0000000000000001E-5</v>
      </c>
      <c r="R237" s="195">
        <f>Q237*H237</f>
        <v>1.64E-4</v>
      </c>
      <c r="S237" s="195">
        <v>0</v>
      </c>
      <c r="T237" s="196">
        <f>S237*H237</f>
        <v>0</v>
      </c>
      <c r="AR237" s="197" t="s">
        <v>189</v>
      </c>
      <c r="AT237" s="197" t="s">
        <v>184</v>
      </c>
      <c r="AU237" s="197" t="s">
        <v>84</v>
      </c>
      <c r="AY237" s="18" t="s">
        <v>182</v>
      </c>
      <c r="BE237" s="198">
        <f>IF(N237="základní",J237,0)</f>
        <v>0</v>
      </c>
      <c r="BF237" s="198">
        <f>IF(N237="snížená",J237,0)</f>
        <v>0</v>
      </c>
      <c r="BG237" s="198">
        <f>IF(N237="zákl. přenesená",J237,0)</f>
        <v>0</v>
      </c>
      <c r="BH237" s="198">
        <f>IF(N237="sníž. přenesená",J237,0)</f>
        <v>0</v>
      </c>
      <c r="BI237" s="198">
        <f>IF(N237="nulová",J237,0)</f>
        <v>0</v>
      </c>
      <c r="BJ237" s="18" t="s">
        <v>82</v>
      </c>
      <c r="BK237" s="198">
        <f>ROUND(I237*H237,2)</f>
        <v>0</v>
      </c>
      <c r="BL237" s="18" t="s">
        <v>189</v>
      </c>
      <c r="BM237" s="197" t="s">
        <v>1389</v>
      </c>
    </row>
    <row r="238" spans="2:65" s="1" customFormat="1" ht="48.75">
      <c r="B238" s="35"/>
      <c r="C238" s="36"/>
      <c r="D238" s="199" t="s">
        <v>191</v>
      </c>
      <c r="E238" s="36"/>
      <c r="F238" s="200" t="s">
        <v>1386</v>
      </c>
      <c r="G238" s="36"/>
      <c r="H238" s="36"/>
      <c r="I238" s="115"/>
      <c r="J238" s="36"/>
      <c r="K238" s="36"/>
      <c r="L238" s="39"/>
      <c r="M238" s="201"/>
      <c r="N238" s="64"/>
      <c r="O238" s="64"/>
      <c r="P238" s="64"/>
      <c r="Q238" s="64"/>
      <c r="R238" s="64"/>
      <c r="S238" s="64"/>
      <c r="T238" s="65"/>
      <c r="AT238" s="18" t="s">
        <v>191</v>
      </c>
      <c r="AU238" s="18" t="s">
        <v>84</v>
      </c>
    </row>
    <row r="239" spans="2:65" s="1" customFormat="1" ht="24" customHeight="1">
      <c r="B239" s="35"/>
      <c r="C239" s="186" t="s">
        <v>501</v>
      </c>
      <c r="D239" s="186" t="s">
        <v>184</v>
      </c>
      <c r="E239" s="187" t="s">
        <v>315</v>
      </c>
      <c r="F239" s="188" t="s">
        <v>316</v>
      </c>
      <c r="G239" s="189" t="s">
        <v>317</v>
      </c>
      <c r="H239" s="190">
        <v>1264.19</v>
      </c>
      <c r="I239" s="191"/>
      <c r="J239" s="192">
        <f>ROUND(I239*H239,2)</f>
        <v>0</v>
      </c>
      <c r="K239" s="188" t="s">
        <v>188</v>
      </c>
      <c r="L239" s="39"/>
      <c r="M239" s="193" t="s">
        <v>28</v>
      </c>
      <c r="N239" s="194" t="s">
        <v>46</v>
      </c>
      <c r="O239" s="64"/>
      <c r="P239" s="195">
        <f>O239*H239</f>
        <v>0</v>
      </c>
      <c r="Q239" s="195">
        <v>0.15540000000000001</v>
      </c>
      <c r="R239" s="195">
        <f>Q239*H239</f>
        <v>196.45512600000004</v>
      </c>
      <c r="S239" s="195">
        <v>0</v>
      </c>
      <c r="T239" s="196">
        <f>S239*H239</f>
        <v>0</v>
      </c>
      <c r="AR239" s="197" t="s">
        <v>189</v>
      </c>
      <c r="AT239" s="197" t="s">
        <v>184</v>
      </c>
      <c r="AU239" s="197" t="s">
        <v>84</v>
      </c>
      <c r="AY239" s="18" t="s">
        <v>182</v>
      </c>
      <c r="BE239" s="198">
        <f>IF(N239="základní",J239,0)</f>
        <v>0</v>
      </c>
      <c r="BF239" s="198">
        <f>IF(N239="snížená",J239,0)</f>
        <v>0</v>
      </c>
      <c r="BG239" s="198">
        <f>IF(N239="zákl. přenesená",J239,0)</f>
        <v>0</v>
      </c>
      <c r="BH239" s="198">
        <f>IF(N239="sníž. přenesená",J239,0)</f>
        <v>0</v>
      </c>
      <c r="BI239" s="198">
        <f>IF(N239="nulová",J239,0)</f>
        <v>0</v>
      </c>
      <c r="BJ239" s="18" t="s">
        <v>82</v>
      </c>
      <c r="BK239" s="198">
        <f>ROUND(I239*H239,2)</f>
        <v>0</v>
      </c>
      <c r="BL239" s="18" t="s">
        <v>189</v>
      </c>
      <c r="BM239" s="197" t="s">
        <v>1390</v>
      </c>
    </row>
    <row r="240" spans="2:65" s="1" customFormat="1" ht="87.75">
      <c r="B240" s="35"/>
      <c r="C240" s="36"/>
      <c r="D240" s="199" t="s">
        <v>191</v>
      </c>
      <c r="E240" s="36"/>
      <c r="F240" s="200" t="s">
        <v>319</v>
      </c>
      <c r="G240" s="36"/>
      <c r="H240" s="36"/>
      <c r="I240" s="115"/>
      <c r="J240" s="36"/>
      <c r="K240" s="36"/>
      <c r="L240" s="39"/>
      <c r="M240" s="201"/>
      <c r="N240" s="64"/>
      <c r="O240" s="64"/>
      <c r="P240" s="64"/>
      <c r="Q240" s="64"/>
      <c r="R240" s="64"/>
      <c r="S240" s="64"/>
      <c r="T240" s="65"/>
      <c r="AT240" s="18" t="s">
        <v>191</v>
      </c>
      <c r="AU240" s="18" t="s">
        <v>84</v>
      </c>
    </row>
    <row r="241" spans="2:51" s="12" customFormat="1">
      <c r="B241" s="202"/>
      <c r="C241" s="203"/>
      <c r="D241" s="199" t="s">
        <v>193</v>
      </c>
      <c r="E241" s="204" t="s">
        <v>28</v>
      </c>
      <c r="F241" s="205" t="s">
        <v>1391</v>
      </c>
      <c r="G241" s="203"/>
      <c r="H241" s="206">
        <v>15.4</v>
      </c>
      <c r="I241" s="207"/>
      <c r="J241" s="203"/>
      <c r="K241" s="203"/>
      <c r="L241" s="208"/>
      <c r="M241" s="209"/>
      <c r="N241" s="210"/>
      <c r="O241" s="210"/>
      <c r="P241" s="210"/>
      <c r="Q241" s="210"/>
      <c r="R241" s="210"/>
      <c r="S241" s="210"/>
      <c r="T241" s="211"/>
      <c r="AT241" s="212" t="s">
        <v>193</v>
      </c>
      <c r="AU241" s="212" t="s">
        <v>84</v>
      </c>
      <c r="AV241" s="12" t="s">
        <v>84</v>
      </c>
      <c r="AW241" s="12" t="s">
        <v>36</v>
      </c>
      <c r="AX241" s="12" t="s">
        <v>75</v>
      </c>
      <c r="AY241" s="212" t="s">
        <v>182</v>
      </c>
    </row>
    <row r="242" spans="2:51" s="12" customFormat="1">
      <c r="B242" s="202"/>
      <c r="C242" s="203"/>
      <c r="D242" s="199" t="s">
        <v>193</v>
      </c>
      <c r="E242" s="204" t="s">
        <v>28</v>
      </c>
      <c r="F242" s="205" t="s">
        <v>1392</v>
      </c>
      <c r="G242" s="203"/>
      <c r="H242" s="206">
        <v>25.8</v>
      </c>
      <c r="I242" s="207"/>
      <c r="J242" s="203"/>
      <c r="K242" s="203"/>
      <c r="L242" s="208"/>
      <c r="M242" s="209"/>
      <c r="N242" s="210"/>
      <c r="O242" s="210"/>
      <c r="P242" s="210"/>
      <c r="Q242" s="210"/>
      <c r="R242" s="210"/>
      <c r="S242" s="210"/>
      <c r="T242" s="211"/>
      <c r="AT242" s="212" t="s">
        <v>193</v>
      </c>
      <c r="AU242" s="212" t="s">
        <v>84</v>
      </c>
      <c r="AV242" s="12" t="s">
        <v>84</v>
      </c>
      <c r="AW242" s="12" t="s">
        <v>36</v>
      </c>
      <c r="AX242" s="12" t="s">
        <v>75</v>
      </c>
      <c r="AY242" s="212" t="s">
        <v>182</v>
      </c>
    </row>
    <row r="243" spans="2:51" s="12" customFormat="1">
      <c r="B243" s="202"/>
      <c r="C243" s="203"/>
      <c r="D243" s="199" t="s">
        <v>193</v>
      </c>
      <c r="E243" s="204" t="s">
        <v>28</v>
      </c>
      <c r="F243" s="205" t="s">
        <v>1393</v>
      </c>
      <c r="G243" s="203"/>
      <c r="H243" s="206">
        <v>36.54</v>
      </c>
      <c r="I243" s="207"/>
      <c r="J243" s="203"/>
      <c r="K243" s="203"/>
      <c r="L243" s="208"/>
      <c r="M243" s="209"/>
      <c r="N243" s="210"/>
      <c r="O243" s="210"/>
      <c r="P243" s="210"/>
      <c r="Q243" s="210"/>
      <c r="R243" s="210"/>
      <c r="S243" s="210"/>
      <c r="T243" s="211"/>
      <c r="AT243" s="212" t="s">
        <v>193</v>
      </c>
      <c r="AU243" s="212" t="s">
        <v>84</v>
      </c>
      <c r="AV243" s="12" t="s">
        <v>84</v>
      </c>
      <c r="AW243" s="12" t="s">
        <v>36</v>
      </c>
      <c r="AX243" s="12" t="s">
        <v>75</v>
      </c>
      <c r="AY243" s="212" t="s">
        <v>182</v>
      </c>
    </row>
    <row r="244" spans="2:51" s="12" customFormat="1">
      <c r="B244" s="202"/>
      <c r="C244" s="203"/>
      <c r="D244" s="199" t="s">
        <v>193</v>
      </c>
      <c r="E244" s="204" t="s">
        <v>28</v>
      </c>
      <c r="F244" s="205" t="s">
        <v>1394</v>
      </c>
      <c r="G244" s="203"/>
      <c r="H244" s="206">
        <v>21.8</v>
      </c>
      <c r="I244" s="207"/>
      <c r="J244" s="203"/>
      <c r="K244" s="203"/>
      <c r="L244" s="208"/>
      <c r="M244" s="209"/>
      <c r="N244" s="210"/>
      <c r="O244" s="210"/>
      <c r="P244" s="210"/>
      <c r="Q244" s="210"/>
      <c r="R244" s="210"/>
      <c r="S244" s="210"/>
      <c r="T244" s="211"/>
      <c r="AT244" s="212" t="s">
        <v>193</v>
      </c>
      <c r="AU244" s="212" t="s">
        <v>84</v>
      </c>
      <c r="AV244" s="12" t="s">
        <v>84</v>
      </c>
      <c r="AW244" s="12" t="s">
        <v>36</v>
      </c>
      <c r="AX244" s="12" t="s">
        <v>75</v>
      </c>
      <c r="AY244" s="212" t="s">
        <v>182</v>
      </c>
    </row>
    <row r="245" spans="2:51" s="12" customFormat="1">
      <c r="B245" s="202"/>
      <c r="C245" s="203"/>
      <c r="D245" s="199" t="s">
        <v>193</v>
      </c>
      <c r="E245" s="204" t="s">
        <v>28</v>
      </c>
      <c r="F245" s="205" t="s">
        <v>1395</v>
      </c>
      <c r="G245" s="203"/>
      <c r="H245" s="206">
        <v>30.4</v>
      </c>
      <c r="I245" s="207"/>
      <c r="J245" s="203"/>
      <c r="K245" s="203"/>
      <c r="L245" s="208"/>
      <c r="M245" s="209"/>
      <c r="N245" s="210"/>
      <c r="O245" s="210"/>
      <c r="P245" s="210"/>
      <c r="Q245" s="210"/>
      <c r="R245" s="210"/>
      <c r="S245" s="210"/>
      <c r="T245" s="211"/>
      <c r="AT245" s="212" t="s">
        <v>193</v>
      </c>
      <c r="AU245" s="212" t="s">
        <v>84</v>
      </c>
      <c r="AV245" s="12" t="s">
        <v>84</v>
      </c>
      <c r="AW245" s="12" t="s">
        <v>36</v>
      </c>
      <c r="AX245" s="12" t="s">
        <v>75</v>
      </c>
      <c r="AY245" s="212" t="s">
        <v>182</v>
      </c>
    </row>
    <row r="246" spans="2:51" s="12" customFormat="1">
      <c r="B246" s="202"/>
      <c r="C246" s="203"/>
      <c r="D246" s="199" t="s">
        <v>193</v>
      </c>
      <c r="E246" s="204" t="s">
        <v>28</v>
      </c>
      <c r="F246" s="205" t="s">
        <v>1396</v>
      </c>
      <c r="G246" s="203"/>
      <c r="H246" s="206">
        <v>30.4</v>
      </c>
      <c r="I246" s="207"/>
      <c r="J246" s="203"/>
      <c r="K246" s="203"/>
      <c r="L246" s="208"/>
      <c r="M246" s="209"/>
      <c r="N246" s="210"/>
      <c r="O246" s="210"/>
      <c r="P246" s="210"/>
      <c r="Q246" s="210"/>
      <c r="R246" s="210"/>
      <c r="S246" s="210"/>
      <c r="T246" s="211"/>
      <c r="AT246" s="212" t="s">
        <v>193</v>
      </c>
      <c r="AU246" s="212" t="s">
        <v>84</v>
      </c>
      <c r="AV246" s="12" t="s">
        <v>84</v>
      </c>
      <c r="AW246" s="12" t="s">
        <v>36</v>
      </c>
      <c r="AX246" s="12" t="s">
        <v>75</v>
      </c>
      <c r="AY246" s="212" t="s">
        <v>182</v>
      </c>
    </row>
    <row r="247" spans="2:51" s="12" customFormat="1">
      <c r="B247" s="202"/>
      <c r="C247" s="203"/>
      <c r="D247" s="199" t="s">
        <v>193</v>
      </c>
      <c r="E247" s="204" t="s">
        <v>28</v>
      </c>
      <c r="F247" s="205" t="s">
        <v>1397</v>
      </c>
      <c r="G247" s="203"/>
      <c r="H247" s="206">
        <v>27.9</v>
      </c>
      <c r="I247" s="207"/>
      <c r="J247" s="203"/>
      <c r="K247" s="203"/>
      <c r="L247" s="208"/>
      <c r="M247" s="209"/>
      <c r="N247" s="210"/>
      <c r="O247" s="210"/>
      <c r="P247" s="210"/>
      <c r="Q247" s="210"/>
      <c r="R247" s="210"/>
      <c r="S247" s="210"/>
      <c r="T247" s="211"/>
      <c r="AT247" s="212" t="s">
        <v>193</v>
      </c>
      <c r="AU247" s="212" t="s">
        <v>84</v>
      </c>
      <c r="AV247" s="12" t="s">
        <v>84</v>
      </c>
      <c r="AW247" s="12" t="s">
        <v>36</v>
      </c>
      <c r="AX247" s="12" t="s">
        <v>75</v>
      </c>
      <c r="AY247" s="212" t="s">
        <v>182</v>
      </c>
    </row>
    <row r="248" spans="2:51" s="12" customFormat="1">
      <c r="B248" s="202"/>
      <c r="C248" s="203"/>
      <c r="D248" s="199" t="s">
        <v>193</v>
      </c>
      <c r="E248" s="204" t="s">
        <v>28</v>
      </c>
      <c r="F248" s="205" t="s">
        <v>1398</v>
      </c>
      <c r="G248" s="203"/>
      <c r="H248" s="206">
        <v>35.4</v>
      </c>
      <c r="I248" s="207"/>
      <c r="J248" s="203"/>
      <c r="K248" s="203"/>
      <c r="L248" s="208"/>
      <c r="M248" s="209"/>
      <c r="N248" s="210"/>
      <c r="O248" s="210"/>
      <c r="P248" s="210"/>
      <c r="Q248" s="210"/>
      <c r="R248" s="210"/>
      <c r="S248" s="210"/>
      <c r="T248" s="211"/>
      <c r="AT248" s="212" t="s">
        <v>193</v>
      </c>
      <c r="AU248" s="212" t="s">
        <v>84</v>
      </c>
      <c r="AV248" s="12" t="s">
        <v>84</v>
      </c>
      <c r="AW248" s="12" t="s">
        <v>36</v>
      </c>
      <c r="AX248" s="12" t="s">
        <v>75</v>
      </c>
      <c r="AY248" s="212" t="s">
        <v>182</v>
      </c>
    </row>
    <row r="249" spans="2:51" s="12" customFormat="1">
      <c r="B249" s="202"/>
      <c r="C249" s="203"/>
      <c r="D249" s="199" t="s">
        <v>193</v>
      </c>
      <c r="E249" s="204" t="s">
        <v>28</v>
      </c>
      <c r="F249" s="205" t="s">
        <v>1399</v>
      </c>
      <c r="G249" s="203"/>
      <c r="H249" s="206">
        <v>28.7</v>
      </c>
      <c r="I249" s="207"/>
      <c r="J249" s="203"/>
      <c r="K249" s="203"/>
      <c r="L249" s="208"/>
      <c r="M249" s="209"/>
      <c r="N249" s="210"/>
      <c r="O249" s="210"/>
      <c r="P249" s="210"/>
      <c r="Q249" s="210"/>
      <c r="R249" s="210"/>
      <c r="S249" s="210"/>
      <c r="T249" s="211"/>
      <c r="AT249" s="212" t="s">
        <v>193</v>
      </c>
      <c r="AU249" s="212" t="s">
        <v>84</v>
      </c>
      <c r="AV249" s="12" t="s">
        <v>84</v>
      </c>
      <c r="AW249" s="12" t="s">
        <v>36</v>
      </c>
      <c r="AX249" s="12" t="s">
        <v>75</v>
      </c>
      <c r="AY249" s="212" t="s">
        <v>182</v>
      </c>
    </row>
    <row r="250" spans="2:51" s="12" customFormat="1">
      <c r="B250" s="202"/>
      <c r="C250" s="203"/>
      <c r="D250" s="199" t="s">
        <v>193</v>
      </c>
      <c r="E250" s="204" t="s">
        <v>28</v>
      </c>
      <c r="F250" s="205" t="s">
        <v>1400</v>
      </c>
      <c r="G250" s="203"/>
      <c r="H250" s="206">
        <v>26.5</v>
      </c>
      <c r="I250" s="207"/>
      <c r="J250" s="203"/>
      <c r="K250" s="203"/>
      <c r="L250" s="208"/>
      <c r="M250" s="209"/>
      <c r="N250" s="210"/>
      <c r="O250" s="210"/>
      <c r="P250" s="210"/>
      <c r="Q250" s="210"/>
      <c r="R250" s="210"/>
      <c r="S250" s="210"/>
      <c r="T250" s="211"/>
      <c r="AT250" s="212" t="s">
        <v>193</v>
      </c>
      <c r="AU250" s="212" t="s">
        <v>84</v>
      </c>
      <c r="AV250" s="12" t="s">
        <v>84</v>
      </c>
      <c r="AW250" s="12" t="s">
        <v>36</v>
      </c>
      <c r="AX250" s="12" t="s">
        <v>75</v>
      </c>
      <c r="AY250" s="212" t="s">
        <v>182</v>
      </c>
    </row>
    <row r="251" spans="2:51" s="12" customFormat="1">
      <c r="B251" s="202"/>
      <c r="C251" s="203"/>
      <c r="D251" s="199" t="s">
        <v>193</v>
      </c>
      <c r="E251" s="204" t="s">
        <v>28</v>
      </c>
      <c r="F251" s="205" t="s">
        <v>1401</v>
      </c>
      <c r="G251" s="203"/>
      <c r="H251" s="206">
        <v>27.9</v>
      </c>
      <c r="I251" s="207"/>
      <c r="J251" s="203"/>
      <c r="K251" s="203"/>
      <c r="L251" s="208"/>
      <c r="M251" s="209"/>
      <c r="N251" s="210"/>
      <c r="O251" s="210"/>
      <c r="P251" s="210"/>
      <c r="Q251" s="210"/>
      <c r="R251" s="210"/>
      <c r="S251" s="210"/>
      <c r="T251" s="211"/>
      <c r="AT251" s="212" t="s">
        <v>193</v>
      </c>
      <c r="AU251" s="212" t="s">
        <v>84</v>
      </c>
      <c r="AV251" s="12" t="s">
        <v>84</v>
      </c>
      <c r="AW251" s="12" t="s">
        <v>36</v>
      </c>
      <c r="AX251" s="12" t="s">
        <v>75</v>
      </c>
      <c r="AY251" s="212" t="s">
        <v>182</v>
      </c>
    </row>
    <row r="252" spans="2:51" s="12" customFormat="1">
      <c r="B252" s="202"/>
      <c r="C252" s="203"/>
      <c r="D252" s="199" t="s">
        <v>193</v>
      </c>
      <c r="E252" s="204" t="s">
        <v>28</v>
      </c>
      <c r="F252" s="205" t="s">
        <v>1402</v>
      </c>
      <c r="G252" s="203"/>
      <c r="H252" s="206">
        <v>35.4</v>
      </c>
      <c r="I252" s="207"/>
      <c r="J252" s="203"/>
      <c r="K252" s="203"/>
      <c r="L252" s="208"/>
      <c r="M252" s="209"/>
      <c r="N252" s="210"/>
      <c r="O252" s="210"/>
      <c r="P252" s="210"/>
      <c r="Q252" s="210"/>
      <c r="R252" s="210"/>
      <c r="S252" s="210"/>
      <c r="T252" s="211"/>
      <c r="AT252" s="212" t="s">
        <v>193</v>
      </c>
      <c r="AU252" s="212" t="s">
        <v>84</v>
      </c>
      <c r="AV252" s="12" t="s">
        <v>84</v>
      </c>
      <c r="AW252" s="12" t="s">
        <v>36</v>
      </c>
      <c r="AX252" s="12" t="s">
        <v>75</v>
      </c>
      <c r="AY252" s="212" t="s">
        <v>182</v>
      </c>
    </row>
    <row r="253" spans="2:51" s="12" customFormat="1">
      <c r="B253" s="202"/>
      <c r="C253" s="203"/>
      <c r="D253" s="199" t="s">
        <v>193</v>
      </c>
      <c r="E253" s="204" t="s">
        <v>28</v>
      </c>
      <c r="F253" s="205" t="s">
        <v>1403</v>
      </c>
      <c r="G253" s="203"/>
      <c r="H253" s="206">
        <v>27.9</v>
      </c>
      <c r="I253" s="207"/>
      <c r="J253" s="203"/>
      <c r="K253" s="203"/>
      <c r="L253" s="208"/>
      <c r="M253" s="209"/>
      <c r="N253" s="210"/>
      <c r="O253" s="210"/>
      <c r="P253" s="210"/>
      <c r="Q253" s="210"/>
      <c r="R253" s="210"/>
      <c r="S253" s="210"/>
      <c r="T253" s="211"/>
      <c r="AT253" s="212" t="s">
        <v>193</v>
      </c>
      <c r="AU253" s="212" t="s">
        <v>84</v>
      </c>
      <c r="AV253" s="12" t="s">
        <v>84</v>
      </c>
      <c r="AW253" s="12" t="s">
        <v>36</v>
      </c>
      <c r="AX253" s="12" t="s">
        <v>75</v>
      </c>
      <c r="AY253" s="212" t="s">
        <v>182</v>
      </c>
    </row>
    <row r="254" spans="2:51" s="12" customFormat="1">
      <c r="B254" s="202"/>
      <c r="C254" s="203"/>
      <c r="D254" s="199" t="s">
        <v>193</v>
      </c>
      <c r="E254" s="204" t="s">
        <v>28</v>
      </c>
      <c r="F254" s="205" t="s">
        <v>1404</v>
      </c>
      <c r="G254" s="203"/>
      <c r="H254" s="206">
        <v>30.4</v>
      </c>
      <c r="I254" s="207"/>
      <c r="J254" s="203"/>
      <c r="K254" s="203"/>
      <c r="L254" s="208"/>
      <c r="M254" s="209"/>
      <c r="N254" s="210"/>
      <c r="O254" s="210"/>
      <c r="P254" s="210"/>
      <c r="Q254" s="210"/>
      <c r="R254" s="210"/>
      <c r="S254" s="210"/>
      <c r="T254" s="211"/>
      <c r="AT254" s="212" t="s">
        <v>193</v>
      </c>
      <c r="AU254" s="212" t="s">
        <v>84</v>
      </c>
      <c r="AV254" s="12" t="s">
        <v>84</v>
      </c>
      <c r="AW254" s="12" t="s">
        <v>36</v>
      </c>
      <c r="AX254" s="12" t="s">
        <v>75</v>
      </c>
      <c r="AY254" s="212" t="s">
        <v>182</v>
      </c>
    </row>
    <row r="255" spans="2:51" s="12" customFormat="1">
      <c r="B255" s="202"/>
      <c r="C255" s="203"/>
      <c r="D255" s="199" t="s">
        <v>193</v>
      </c>
      <c r="E255" s="204" t="s">
        <v>28</v>
      </c>
      <c r="F255" s="205" t="s">
        <v>1405</v>
      </c>
      <c r="G255" s="203"/>
      <c r="H255" s="206">
        <v>37.9</v>
      </c>
      <c r="I255" s="207"/>
      <c r="J255" s="203"/>
      <c r="K255" s="203"/>
      <c r="L255" s="208"/>
      <c r="M255" s="209"/>
      <c r="N255" s="210"/>
      <c r="O255" s="210"/>
      <c r="P255" s="210"/>
      <c r="Q255" s="210"/>
      <c r="R255" s="210"/>
      <c r="S255" s="210"/>
      <c r="T255" s="211"/>
      <c r="AT255" s="212" t="s">
        <v>193</v>
      </c>
      <c r="AU255" s="212" t="s">
        <v>84</v>
      </c>
      <c r="AV255" s="12" t="s">
        <v>84</v>
      </c>
      <c r="AW255" s="12" t="s">
        <v>36</v>
      </c>
      <c r="AX255" s="12" t="s">
        <v>75</v>
      </c>
      <c r="AY255" s="212" t="s">
        <v>182</v>
      </c>
    </row>
    <row r="256" spans="2:51" s="12" customFormat="1">
      <c r="B256" s="202"/>
      <c r="C256" s="203"/>
      <c r="D256" s="199" t="s">
        <v>193</v>
      </c>
      <c r="E256" s="204" t="s">
        <v>28</v>
      </c>
      <c r="F256" s="205" t="s">
        <v>1406</v>
      </c>
      <c r="G256" s="203"/>
      <c r="H256" s="206">
        <v>25.1</v>
      </c>
      <c r="I256" s="207"/>
      <c r="J256" s="203"/>
      <c r="K256" s="203"/>
      <c r="L256" s="208"/>
      <c r="M256" s="209"/>
      <c r="N256" s="210"/>
      <c r="O256" s="210"/>
      <c r="P256" s="210"/>
      <c r="Q256" s="210"/>
      <c r="R256" s="210"/>
      <c r="S256" s="210"/>
      <c r="T256" s="211"/>
      <c r="AT256" s="212" t="s">
        <v>193</v>
      </c>
      <c r="AU256" s="212" t="s">
        <v>84</v>
      </c>
      <c r="AV256" s="12" t="s">
        <v>84</v>
      </c>
      <c r="AW256" s="12" t="s">
        <v>36</v>
      </c>
      <c r="AX256" s="12" t="s">
        <v>75</v>
      </c>
      <c r="AY256" s="212" t="s">
        <v>182</v>
      </c>
    </row>
    <row r="257" spans="2:51" s="12" customFormat="1">
      <c r="B257" s="202"/>
      <c r="C257" s="203"/>
      <c r="D257" s="199" t="s">
        <v>193</v>
      </c>
      <c r="E257" s="204" t="s">
        <v>28</v>
      </c>
      <c r="F257" s="205" t="s">
        <v>1407</v>
      </c>
      <c r="G257" s="203"/>
      <c r="H257" s="206">
        <v>34.299999999999997</v>
      </c>
      <c r="I257" s="207"/>
      <c r="J257" s="203"/>
      <c r="K257" s="203"/>
      <c r="L257" s="208"/>
      <c r="M257" s="209"/>
      <c r="N257" s="210"/>
      <c r="O257" s="210"/>
      <c r="P257" s="210"/>
      <c r="Q257" s="210"/>
      <c r="R257" s="210"/>
      <c r="S257" s="210"/>
      <c r="T257" s="211"/>
      <c r="AT257" s="212" t="s">
        <v>193</v>
      </c>
      <c r="AU257" s="212" t="s">
        <v>84</v>
      </c>
      <c r="AV257" s="12" t="s">
        <v>84</v>
      </c>
      <c r="AW257" s="12" t="s">
        <v>36</v>
      </c>
      <c r="AX257" s="12" t="s">
        <v>75</v>
      </c>
      <c r="AY257" s="212" t="s">
        <v>182</v>
      </c>
    </row>
    <row r="258" spans="2:51" s="12" customFormat="1">
      <c r="B258" s="202"/>
      <c r="C258" s="203"/>
      <c r="D258" s="199" t="s">
        <v>193</v>
      </c>
      <c r="E258" s="204" t="s">
        <v>28</v>
      </c>
      <c r="F258" s="205" t="s">
        <v>1408</v>
      </c>
      <c r="G258" s="203"/>
      <c r="H258" s="206">
        <v>35.1</v>
      </c>
      <c r="I258" s="207"/>
      <c r="J258" s="203"/>
      <c r="K258" s="203"/>
      <c r="L258" s="208"/>
      <c r="M258" s="209"/>
      <c r="N258" s="210"/>
      <c r="O258" s="210"/>
      <c r="P258" s="210"/>
      <c r="Q258" s="210"/>
      <c r="R258" s="210"/>
      <c r="S258" s="210"/>
      <c r="T258" s="211"/>
      <c r="AT258" s="212" t="s">
        <v>193</v>
      </c>
      <c r="AU258" s="212" t="s">
        <v>84</v>
      </c>
      <c r="AV258" s="12" t="s">
        <v>84</v>
      </c>
      <c r="AW258" s="12" t="s">
        <v>36</v>
      </c>
      <c r="AX258" s="12" t="s">
        <v>75</v>
      </c>
      <c r="AY258" s="212" t="s">
        <v>182</v>
      </c>
    </row>
    <row r="259" spans="2:51" s="12" customFormat="1">
      <c r="B259" s="202"/>
      <c r="C259" s="203"/>
      <c r="D259" s="199" t="s">
        <v>193</v>
      </c>
      <c r="E259" s="204" t="s">
        <v>28</v>
      </c>
      <c r="F259" s="205" t="s">
        <v>1409</v>
      </c>
      <c r="G259" s="203"/>
      <c r="H259" s="206">
        <v>34.299999999999997</v>
      </c>
      <c r="I259" s="207"/>
      <c r="J259" s="203"/>
      <c r="K259" s="203"/>
      <c r="L259" s="208"/>
      <c r="M259" s="209"/>
      <c r="N259" s="210"/>
      <c r="O259" s="210"/>
      <c r="P259" s="210"/>
      <c r="Q259" s="210"/>
      <c r="R259" s="210"/>
      <c r="S259" s="210"/>
      <c r="T259" s="211"/>
      <c r="AT259" s="212" t="s">
        <v>193</v>
      </c>
      <c r="AU259" s="212" t="s">
        <v>84</v>
      </c>
      <c r="AV259" s="12" t="s">
        <v>84</v>
      </c>
      <c r="AW259" s="12" t="s">
        <v>36</v>
      </c>
      <c r="AX259" s="12" t="s">
        <v>75</v>
      </c>
      <c r="AY259" s="212" t="s">
        <v>182</v>
      </c>
    </row>
    <row r="260" spans="2:51" s="12" customFormat="1">
      <c r="B260" s="202"/>
      <c r="C260" s="203"/>
      <c r="D260" s="199" t="s">
        <v>193</v>
      </c>
      <c r="E260" s="204" t="s">
        <v>28</v>
      </c>
      <c r="F260" s="205" t="s">
        <v>1410</v>
      </c>
      <c r="G260" s="203"/>
      <c r="H260" s="206">
        <v>35.1</v>
      </c>
      <c r="I260" s="207"/>
      <c r="J260" s="203"/>
      <c r="K260" s="203"/>
      <c r="L260" s="208"/>
      <c r="M260" s="209"/>
      <c r="N260" s="210"/>
      <c r="O260" s="210"/>
      <c r="P260" s="210"/>
      <c r="Q260" s="210"/>
      <c r="R260" s="210"/>
      <c r="S260" s="210"/>
      <c r="T260" s="211"/>
      <c r="AT260" s="212" t="s">
        <v>193</v>
      </c>
      <c r="AU260" s="212" t="s">
        <v>84</v>
      </c>
      <c r="AV260" s="12" t="s">
        <v>84</v>
      </c>
      <c r="AW260" s="12" t="s">
        <v>36</v>
      </c>
      <c r="AX260" s="12" t="s">
        <v>75</v>
      </c>
      <c r="AY260" s="212" t="s">
        <v>182</v>
      </c>
    </row>
    <row r="261" spans="2:51" s="12" customFormat="1">
      <c r="B261" s="202"/>
      <c r="C261" s="203"/>
      <c r="D261" s="199" t="s">
        <v>193</v>
      </c>
      <c r="E261" s="204" t="s">
        <v>28</v>
      </c>
      <c r="F261" s="205" t="s">
        <v>1411</v>
      </c>
      <c r="G261" s="203"/>
      <c r="H261" s="206">
        <v>29.9</v>
      </c>
      <c r="I261" s="207"/>
      <c r="J261" s="203"/>
      <c r="K261" s="203"/>
      <c r="L261" s="208"/>
      <c r="M261" s="209"/>
      <c r="N261" s="210"/>
      <c r="O261" s="210"/>
      <c r="P261" s="210"/>
      <c r="Q261" s="210"/>
      <c r="R261" s="210"/>
      <c r="S261" s="210"/>
      <c r="T261" s="211"/>
      <c r="AT261" s="212" t="s">
        <v>193</v>
      </c>
      <c r="AU261" s="212" t="s">
        <v>84</v>
      </c>
      <c r="AV261" s="12" t="s">
        <v>84</v>
      </c>
      <c r="AW261" s="12" t="s">
        <v>36</v>
      </c>
      <c r="AX261" s="12" t="s">
        <v>75</v>
      </c>
      <c r="AY261" s="212" t="s">
        <v>182</v>
      </c>
    </row>
    <row r="262" spans="2:51" s="14" customFormat="1">
      <c r="B262" s="237"/>
      <c r="C262" s="238"/>
      <c r="D262" s="199" t="s">
        <v>193</v>
      </c>
      <c r="E262" s="239" t="s">
        <v>28</v>
      </c>
      <c r="F262" s="240" t="s">
        <v>413</v>
      </c>
      <c r="G262" s="238"/>
      <c r="H262" s="241">
        <v>632.14</v>
      </c>
      <c r="I262" s="242"/>
      <c r="J262" s="238"/>
      <c r="K262" s="238"/>
      <c r="L262" s="243"/>
      <c r="M262" s="244"/>
      <c r="N262" s="245"/>
      <c r="O262" s="245"/>
      <c r="P262" s="245"/>
      <c r="Q262" s="245"/>
      <c r="R262" s="245"/>
      <c r="S262" s="245"/>
      <c r="T262" s="246"/>
      <c r="AT262" s="247" t="s">
        <v>193</v>
      </c>
      <c r="AU262" s="247" t="s">
        <v>84</v>
      </c>
      <c r="AV262" s="14" t="s">
        <v>203</v>
      </c>
      <c r="AW262" s="14" t="s">
        <v>36</v>
      </c>
      <c r="AX262" s="14" t="s">
        <v>75</v>
      </c>
      <c r="AY262" s="247" t="s">
        <v>182</v>
      </c>
    </row>
    <row r="263" spans="2:51" s="12" customFormat="1">
      <c r="B263" s="202"/>
      <c r="C263" s="203"/>
      <c r="D263" s="199" t="s">
        <v>193</v>
      </c>
      <c r="E263" s="204" t="s">
        <v>28</v>
      </c>
      <c r="F263" s="205" t="s">
        <v>1412</v>
      </c>
      <c r="G263" s="203"/>
      <c r="H263" s="206">
        <v>59.25</v>
      </c>
      <c r="I263" s="207"/>
      <c r="J263" s="203"/>
      <c r="K263" s="203"/>
      <c r="L263" s="208"/>
      <c r="M263" s="209"/>
      <c r="N263" s="210"/>
      <c r="O263" s="210"/>
      <c r="P263" s="210"/>
      <c r="Q263" s="210"/>
      <c r="R263" s="210"/>
      <c r="S263" s="210"/>
      <c r="T263" s="211"/>
      <c r="AT263" s="212" t="s">
        <v>193</v>
      </c>
      <c r="AU263" s="212" t="s">
        <v>84</v>
      </c>
      <c r="AV263" s="12" t="s">
        <v>84</v>
      </c>
      <c r="AW263" s="12" t="s">
        <v>36</v>
      </c>
      <c r="AX263" s="12" t="s">
        <v>75</v>
      </c>
      <c r="AY263" s="212" t="s">
        <v>182</v>
      </c>
    </row>
    <row r="264" spans="2:51" s="12" customFormat="1">
      <c r="B264" s="202"/>
      <c r="C264" s="203"/>
      <c r="D264" s="199" t="s">
        <v>193</v>
      </c>
      <c r="E264" s="204" t="s">
        <v>28</v>
      </c>
      <c r="F264" s="205" t="s">
        <v>1413</v>
      </c>
      <c r="G264" s="203"/>
      <c r="H264" s="206">
        <v>32.1</v>
      </c>
      <c r="I264" s="207"/>
      <c r="J264" s="203"/>
      <c r="K264" s="203"/>
      <c r="L264" s="208"/>
      <c r="M264" s="209"/>
      <c r="N264" s="210"/>
      <c r="O264" s="210"/>
      <c r="P264" s="210"/>
      <c r="Q264" s="210"/>
      <c r="R264" s="210"/>
      <c r="S264" s="210"/>
      <c r="T264" s="211"/>
      <c r="AT264" s="212" t="s">
        <v>193</v>
      </c>
      <c r="AU264" s="212" t="s">
        <v>84</v>
      </c>
      <c r="AV264" s="12" t="s">
        <v>84</v>
      </c>
      <c r="AW264" s="12" t="s">
        <v>36</v>
      </c>
      <c r="AX264" s="12" t="s">
        <v>75</v>
      </c>
      <c r="AY264" s="212" t="s">
        <v>182</v>
      </c>
    </row>
    <row r="265" spans="2:51" s="12" customFormat="1">
      <c r="B265" s="202"/>
      <c r="C265" s="203"/>
      <c r="D265" s="199" t="s">
        <v>193</v>
      </c>
      <c r="E265" s="204" t="s">
        <v>28</v>
      </c>
      <c r="F265" s="205" t="s">
        <v>1414</v>
      </c>
      <c r="G265" s="203"/>
      <c r="H265" s="206">
        <v>32.200000000000003</v>
      </c>
      <c r="I265" s="207"/>
      <c r="J265" s="203"/>
      <c r="K265" s="203"/>
      <c r="L265" s="208"/>
      <c r="M265" s="209"/>
      <c r="N265" s="210"/>
      <c r="O265" s="210"/>
      <c r="P265" s="210"/>
      <c r="Q265" s="210"/>
      <c r="R265" s="210"/>
      <c r="S265" s="210"/>
      <c r="T265" s="211"/>
      <c r="AT265" s="212" t="s">
        <v>193</v>
      </c>
      <c r="AU265" s="212" t="s">
        <v>84</v>
      </c>
      <c r="AV265" s="12" t="s">
        <v>84</v>
      </c>
      <c r="AW265" s="12" t="s">
        <v>36</v>
      </c>
      <c r="AX265" s="12" t="s">
        <v>75</v>
      </c>
      <c r="AY265" s="212" t="s">
        <v>182</v>
      </c>
    </row>
    <row r="266" spans="2:51" s="12" customFormat="1">
      <c r="B266" s="202"/>
      <c r="C266" s="203"/>
      <c r="D266" s="199" t="s">
        <v>193</v>
      </c>
      <c r="E266" s="204" t="s">
        <v>28</v>
      </c>
      <c r="F266" s="205" t="s">
        <v>1415</v>
      </c>
      <c r="G266" s="203"/>
      <c r="H266" s="206">
        <v>38.1</v>
      </c>
      <c r="I266" s="207"/>
      <c r="J266" s="203"/>
      <c r="K266" s="203"/>
      <c r="L266" s="208"/>
      <c r="M266" s="209"/>
      <c r="N266" s="210"/>
      <c r="O266" s="210"/>
      <c r="P266" s="210"/>
      <c r="Q266" s="210"/>
      <c r="R266" s="210"/>
      <c r="S266" s="210"/>
      <c r="T266" s="211"/>
      <c r="AT266" s="212" t="s">
        <v>193</v>
      </c>
      <c r="AU266" s="212" t="s">
        <v>84</v>
      </c>
      <c r="AV266" s="12" t="s">
        <v>84</v>
      </c>
      <c r="AW266" s="12" t="s">
        <v>36</v>
      </c>
      <c r="AX266" s="12" t="s">
        <v>75</v>
      </c>
      <c r="AY266" s="212" t="s">
        <v>182</v>
      </c>
    </row>
    <row r="267" spans="2:51" s="14" customFormat="1">
      <c r="B267" s="237"/>
      <c r="C267" s="238"/>
      <c r="D267" s="199" t="s">
        <v>193</v>
      </c>
      <c r="E267" s="239" t="s">
        <v>28</v>
      </c>
      <c r="F267" s="240" t="s">
        <v>413</v>
      </c>
      <c r="G267" s="238"/>
      <c r="H267" s="241">
        <v>161.65</v>
      </c>
      <c r="I267" s="242"/>
      <c r="J267" s="238"/>
      <c r="K267" s="238"/>
      <c r="L267" s="243"/>
      <c r="M267" s="244"/>
      <c r="N267" s="245"/>
      <c r="O267" s="245"/>
      <c r="P267" s="245"/>
      <c r="Q267" s="245"/>
      <c r="R267" s="245"/>
      <c r="S267" s="245"/>
      <c r="T267" s="246"/>
      <c r="AT267" s="247" t="s">
        <v>193</v>
      </c>
      <c r="AU267" s="247" t="s">
        <v>84</v>
      </c>
      <c r="AV267" s="14" t="s">
        <v>203</v>
      </c>
      <c r="AW267" s="14" t="s">
        <v>36</v>
      </c>
      <c r="AX267" s="14" t="s">
        <v>75</v>
      </c>
      <c r="AY267" s="247" t="s">
        <v>182</v>
      </c>
    </row>
    <row r="268" spans="2:51" s="12" customFormat="1">
      <c r="B268" s="202"/>
      <c r="C268" s="203"/>
      <c r="D268" s="199" t="s">
        <v>193</v>
      </c>
      <c r="E268" s="204" t="s">
        <v>28</v>
      </c>
      <c r="F268" s="205" t="s">
        <v>1416</v>
      </c>
      <c r="G268" s="203"/>
      <c r="H268" s="206">
        <v>154</v>
      </c>
      <c r="I268" s="207"/>
      <c r="J268" s="203"/>
      <c r="K268" s="203"/>
      <c r="L268" s="208"/>
      <c r="M268" s="209"/>
      <c r="N268" s="210"/>
      <c r="O268" s="210"/>
      <c r="P268" s="210"/>
      <c r="Q268" s="210"/>
      <c r="R268" s="210"/>
      <c r="S268" s="210"/>
      <c r="T268" s="211"/>
      <c r="AT268" s="212" t="s">
        <v>193</v>
      </c>
      <c r="AU268" s="212" t="s">
        <v>84</v>
      </c>
      <c r="AV268" s="12" t="s">
        <v>84</v>
      </c>
      <c r="AW268" s="12" t="s">
        <v>36</v>
      </c>
      <c r="AX268" s="12" t="s">
        <v>75</v>
      </c>
      <c r="AY268" s="212" t="s">
        <v>182</v>
      </c>
    </row>
    <row r="269" spans="2:51" s="12" customFormat="1">
      <c r="B269" s="202"/>
      <c r="C269" s="203"/>
      <c r="D269" s="199" t="s">
        <v>193</v>
      </c>
      <c r="E269" s="204" t="s">
        <v>28</v>
      </c>
      <c r="F269" s="205" t="s">
        <v>1417</v>
      </c>
      <c r="G269" s="203"/>
      <c r="H269" s="206">
        <v>155</v>
      </c>
      <c r="I269" s="207"/>
      <c r="J269" s="203"/>
      <c r="K269" s="203"/>
      <c r="L269" s="208"/>
      <c r="M269" s="209"/>
      <c r="N269" s="210"/>
      <c r="O269" s="210"/>
      <c r="P269" s="210"/>
      <c r="Q269" s="210"/>
      <c r="R269" s="210"/>
      <c r="S269" s="210"/>
      <c r="T269" s="211"/>
      <c r="AT269" s="212" t="s">
        <v>193</v>
      </c>
      <c r="AU269" s="212" t="s">
        <v>84</v>
      </c>
      <c r="AV269" s="12" t="s">
        <v>84</v>
      </c>
      <c r="AW269" s="12" t="s">
        <v>36</v>
      </c>
      <c r="AX269" s="12" t="s">
        <v>75</v>
      </c>
      <c r="AY269" s="212" t="s">
        <v>182</v>
      </c>
    </row>
    <row r="270" spans="2:51" s="12" customFormat="1">
      <c r="B270" s="202"/>
      <c r="C270" s="203"/>
      <c r="D270" s="199" t="s">
        <v>193</v>
      </c>
      <c r="E270" s="204" t="s">
        <v>28</v>
      </c>
      <c r="F270" s="205" t="s">
        <v>1418</v>
      </c>
      <c r="G270" s="203"/>
      <c r="H270" s="206">
        <v>120.9</v>
      </c>
      <c r="I270" s="207"/>
      <c r="J270" s="203"/>
      <c r="K270" s="203"/>
      <c r="L270" s="208"/>
      <c r="M270" s="209"/>
      <c r="N270" s="210"/>
      <c r="O270" s="210"/>
      <c r="P270" s="210"/>
      <c r="Q270" s="210"/>
      <c r="R270" s="210"/>
      <c r="S270" s="210"/>
      <c r="T270" s="211"/>
      <c r="AT270" s="212" t="s">
        <v>193</v>
      </c>
      <c r="AU270" s="212" t="s">
        <v>84</v>
      </c>
      <c r="AV270" s="12" t="s">
        <v>84</v>
      </c>
      <c r="AW270" s="12" t="s">
        <v>36</v>
      </c>
      <c r="AX270" s="12" t="s">
        <v>75</v>
      </c>
      <c r="AY270" s="212" t="s">
        <v>182</v>
      </c>
    </row>
    <row r="271" spans="2:51" s="12" customFormat="1">
      <c r="B271" s="202"/>
      <c r="C271" s="203"/>
      <c r="D271" s="199" t="s">
        <v>193</v>
      </c>
      <c r="E271" s="204" t="s">
        <v>28</v>
      </c>
      <c r="F271" s="205" t="s">
        <v>1419</v>
      </c>
      <c r="G271" s="203"/>
      <c r="H271" s="206">
        <v>6.5</v>
      </c>
      <c r="I271" s="207"/>
      <c r="J271" s="203"/>
      <c r="K271" s="203"/>
      <c r="L271" s="208"/>
      <c r="M271" s="209"/>
      <c r="N271" s="210"/>
      <c r="O271" s="210"/>
      <c r="P271" s="210"/>
      <c r="Q271" s="210"/>
      <c r="R271" s="210"/>
      <c r="S271" s="210"/>
      <c r="T271" s="211"/>
      <c r="AT271" s="212" t="s">
        <v>193</v>
      </c>
      <c r="AU271" s="212" t="s">
        <v>84</v>
      </c>
      <c r="AV271" s="12" t="s">
        <v>84</v>
      </c>
      <c r="AW271" s="12" t="s">
        <v>36</v>
      </c>
      <c r="AX271" s="12" t="s">
        <v>75</v>
      </c>
      <c r="AY271" s="212" t="s">
        <v>182</v>
      </c>
    </row>
    <row r="272" spans="2:51" s="12" customFormat="1">
      <c r="B272" s="202"/>
      <c r="C272" s="203"/>
      <c r="D272" s="199" t="s">
        <v>193</v>
      </c>
      <c r="E272" s="204" t="s">
        <v>28</v>
      </c>
      <c r="F272" s="205" t="s">
        <v>1420</v>
      </c>
      <c r="G272" s="203"/>
      <c r="H272" s="206">
        <v>15</v>
      </c>
      <c r="I272" s="207"/>
      <c r="J272" s="203"/>
      <c r="K272" s="203"/>
      <c r="L272" s="208"/>
      <c r="M272" s="209"/>
      <c r="N272" s="210"/>
      <c r="O272" s="210"/>
      <c r="P272" s="210"/>
      <c r="Q272" s="210"/>
      <c r="R272" s="210"/>
      <c r="S272" s="210"/>
      <c r="T272" s="211"/>
      <c r="AT272" s="212" t="s">
        <v>193</v>
      </c>
      <c r="AU272" s="212" t="s">
        <v>84</v>
      </c>
      <c r="AV272" s="12" t="s">
        <v>84</v>
      </c>
      <c r="AW272" s="12" t="s">
        <v>36</v>
      </c>
      <c r="AX272" s="12" t="s">
        <v>75</v>
      </c>
      <c r="AY272" s="212" t="s">
        <v>182</v>
      </c>
    </row>
    <row r="273" spans="2:65" s="12" customFormat="1">
      <c r="B273" s="202"/>
      <c r="C273" s="203"/>
      <c r="D273" s="199" t="s">
        <v>193</v>
      </c>
      <c r="E273" s="204" t="s">
        <v>28</v>
      </c>
      <c r="F273" s="205" t="s">
        <v>1421</v>
      </c>
      <c r="G273" s="203"/>
      <c r="H273" s="206">
        <v>19</v>
      </c>
      <c r="I273" s="207"/>
      <c r="J273" s="203"/>
      <c r="K273" s="203"/>
      <c r="L273" s="208"/>
      <c r="M273" s="209"/>
      <c r="N273" s="210"/>
      <c r="O273" s="210"/>
      <c r="P273" s="210"/>
      <c r="Q273" s="210"/>
      <c r="R273" s="210"/>
      <c r="S273" s="210"/>
      <c r="T273" s="211"/>
      <c r="AT273" s="212" t="s">
        <v>193</v>
      </c>
      <c r="AU273" s="212" t="s">
        <v>84</v>
      </c>
      <c r="AV273" s="12" t="s">
        <v>84</v>
      </c>
      <c r="AW273" s="12" t="s">
        <v>36</v>
      </c>
      <c r="AX273" s="12" t="s">
        <v>75</v>
      </c>
      <c r="AY273" s="212" t="s">
        <v>182</v>
      </c>
    </row>
    <row r="274" spans="2:65" s="14" customFormat="1">
      <c r="B274" s="237"/>
      <c r="C274" s="238"/>
      <c r="D274" s="199" t="s">
        <v>193</v>
      </c>
      <c r="E274" s="239" t="s">
        <v>28</v>
      </c>
      <c r="F274" s="240" t="s">
        <v>413</v>
      </c>
      <c r="G274" s="238"/>
      <c r="H274" s="241">
        <v>470.4</v>
      </c>
      <c r="I274" s="242"/>
      <c r="J274" s="238"/>
      <c r="K274" s="238"/>
      <c r="L274" s="243"/>
      <c r="M274" s="244"/>
      <c r="N274" s="245"/>
      <c r="O274" s="245"/>
      <c r="P274" s="245"/>
      <c r="Q274" s="245"/>
      <c r="R274" s="245"/>
      <c r="S274" s="245"/>
      <c r="T274" s="246"/>
      <c r="AT274" s="247" t="s">
        <v>193</v>
      </c>
      <c r="AU274" s="247" t="s">
        <v>84</v>
      </c>
      <c r="AV274" s="14" t="s">
        <v>203</v>
      </c>
      <c r="AW274" s="14" t="s">
        <v>36</v>
      </c>
      <c r="AX274" s="14" t="s">
        <v>75</v>
      </c>
      <c r="AY274" s="247" t="s">
        <v>182</v>
      </c>
    </row>
    <row r="275" spans="2:65" s="13" customFormat="1">
      <c r="B275" s="213"/>
      <c r="C275" s="214"/>
      <c r="D275" s="199" t="s">
        <v>193</v>
      </c>
      <c r="E275" s="215" t="s">
        <v>28</v>
      </c>
      <c r="F275" s="216" t="s">
        <v>196</v>
      </c>
      <c r="G275" s="214"/>
      <c r="H275" s="217">
        <v>1264.19</v>
      </c>
      <c r="I275" s="218"/>
      <c r="J275" s="214"/>
      <c r="K275" s="214"/>
      <c r="L275" s="219"/>
      <c r="M275" s="220"/>
      <c r="N275" s="221"/>
      <c r="O275" s="221"/>
      <c r="P275" s="221"/>
      <c r="Q275" s="221"/>
      <c r="R275" s="221"/>
      <c r="S275" s="221"/>
      <c r="T275" s="222"/>
      <c r="AT275" s="223" t="s">
        <v>193</v>
      </c>
      <c r="AU275" s="223" t="s">
        <v>84</v>
      </c>
      <c r="AV275" s="13" t="s">
        <v>189</v>
      </c>
      <c r="AW275" s="13" t="s">
        <v>36</v>
      </c>
      <c r="AX275" s="13" t="s">
        <v>82</v>
      </c>
      <c r="AY275" s="223" t="s">
        <v>182</v>
      </c>
    </row>
    <row r="276" spans="2:65" s="1" customFormat="1" ht="16.5" customHeight="1">
      <c r="B276" s="35"/>
      <c r="C276" s="224" t="s">
        <v>505</v>
      </c>
      <c r="D276" s="224" t="s">
        <v>269</v>
      </c>
      <c r="E276" s="225" t="s">
        <v>1422</v>
      </c>
      <c r="F276" s="226" t="s">
        <v>1423</v>
      </c>
      <c r="G276" s="227" t="s">
        <v>317</v>
      </c>
      <c r="H276" s="228">
        <v>655.83</v>
      </c>
      <c r="I276" s="229"/>
      <c r="J276" s="230">
        <f>ROUND(I276*H276,2)</f>
        <v>0</v>
      </c>
      <c r="K276" s="226" t="s">
        <v>188</v>
      </c>
      <c r="L276" s="231"/>
      <c r="M276" s="232" t="s">
        <v>28</v>
      </c>
      <c r="N276" s="233" t="s">
        <v>46</v>
      </c>
      <c r="O276" s="64"/>
      <c r="P276" s="195">
        <f>O276*H276</f>
        <v>0</v>
      </c>
      <c r="Q276" s="195">
        <v>8.1000000000000003E-2</v>
      </c>
      <c r="R276" s="195">
        <f>Q276*H276</f>
        <v>53.122230000000002</v>
      </c>
      <c r="S276" s="195">
        <v>0</v>
      </c>
      <c r="T276" s="196">
        <f>S276*H276</f>
        <v>0</v>
      </c>
      <c r="AR276" s="197" t="s">
        <v>230</v>
      </c>
      <c r="AT276" s="197" t="s">
        <v>269</v>
      </c>
      <c r="AU276" s="197" t="s">
        <v>84</v>
      </c>
      <c r="AY276" s="18" t="s">
        <v>182</v>
      </c>
      <c r="BE276" s="198">
        <f>IF(N276="základní",J276,0)</f>
        <v>0</v>
      </c>
      <c r="BF276" s="198">
        <f>IF(N276="snížená",J276,0)</f>
        <v>0</v>
      </c>
      <c r="BG276" s="198">
        <f>IF(N276="zákl. přenesená",J276,0)</f>
        <v>0</v>
      </c>
      <c r="BH276" s="198">
        <f>IF(N276="sníž. přenesená",J276,0)</f>
        <v>0</v>
      </c>
      <c r="BI276" s="198">
        <f>IF(N276="nulová",J276,0)</f>
        <v>0</v>
      </c>
      <c r="BJ276" s="18" t="s">
        <v>82</v>
      </c>
      <c r="BK276" s="198">
        <f>ROUND(I276*H276,2)</f>
        <v>0</v>
      </c>
      <c r="BL276" s="18" t="s">
        <v>189</v>
      </c>
      <c r="BM276" s="197" t="s">
        <v>1424</v>
      </c>
    </row>
    <row r="277" spans="2:65" s="12" customFormat="1">
      <c r="B277" s="202"/>
      <c r="C277" s="203"/>
      <c r="D277" s="199" t="s">
        <v>193</v>
      </c>
      <c r="E277" s="204" t="s">
        <v>28</v>
      </c>
      <c r="F277" s="205" t="s">
        <v>1425</v>
      </c>
      <c r="G277" s="203"/>
      <c r="H277" s="206">
        <v>1264.19</v>
      </c>
      <c r="I277" s="207"/>
      <c r="J277" s="203"/>
      <c r="K277" s="203"/>
      <c r="L277" s="208"/>
      <c r="M277" s="209"/>
      <c r="N277" s="210"/>
      <c r="O277" s="210"/>
      <c r="P277" s="210"/>
      <c r="Q277" s="210"/>
      <c r="R277" s="210"/>
      <c r="S277" s="210"/>
      <c r="T277" s="211"/>
      <c r="AT277" s="212" t="s">
        <v>193</v>
      </c>
      <c r="AU277" s="212" t="s">
        <v>84</v>
      </c>
      <c r="AV277" s="12" t="s">
        <v>84</v>
      </c>
      <c r="AW277" s="12" t="s">
        <v>36</v>
      </c>
      <c r="AX277" s="12" t="s">
        <v>75</v>
      </c>
      <c r="AY277" s="212" t="s">
        <v>182</v>
      </c>
    </row>
    <row r="278" spans="2:65" s="12" customFormat="1">
      <c r="B278" s="202"/>
      <c r="C278" s="203"/>
      <c r="D278" s="199" t="s">
        <v>193</v>
      </c>
      <c r="E278" s="204" t="s">
        <v>28</v>
      </c>
      <c r="F278" s="205" t="s">
        <v>1426</v>
      </c>
      <c r="G278" s="203"/>
      <c r="H278" s="206">
        <v>-608.36</v>
      </c>
      <c r="I278" s="207"/>
      <c r="J278" s="203"/>
      <c r="K278" s="203"/>
      <c r="L278" s="208"/>
      <c r="M278" s="209"/>
      <c r="N278" s="210"/>
      <c r="O278" s="210"/>
      <c r="P278" s="210"/>
      <c r="Q278" s="210"/>
      <c r="R278" s="210"/>
      <c r="S278" s="210"/>
      <c r="T278" s="211"/>
      <c r="AT278" s="212" t="s">
        <v>193</v>
      </c>
      <c r="AU278" s="212" t="s">
        <v>84</v>
      </c>
      <c r="AV278" s="12" t="s">
        <v>84</v>
      </c>
      <c r="AW278" s="12" t="s">
        <v>36</v>
      </c>
      <c r="AX278" s="12" t="s">
        <v>75</v>
      </c>
      <c r="AY278" s="212" t="s">
        <v>182</v>
      </c>
    </row>
    <row r="279" spans="2:65" s="13" customFormat="1">
      <c r="B279" s="213"/>
      <c r="C279" s="214"/>
      <c r="D279" s="199" t="s">
        <v>193</v>
      </c>
      <c r="E279" s="215" t="s">
        <v>28</v>
      </c>
      <c r="F279" s="216" t="s">
        <v>196</v>
      </c>
      <c r="G279" s="214"/>
      <c r="H279" s="217">
        <v>655.83</v>
      </c>
      <c r="I279" s="218"/>
      <c r="J279" s="214"/>
      <c r="K279" s="214"/>
      <c r="L279" s="219"/>
      <c r="M279" s="220"/>
      <c r="N279" s="221"/>
      <c r="O279" s="221"/>
      <c r="P279" s="221"/>
      <c r="Q279" s="221"/>
      <c r="R279" s="221"/>
      <c r="S279" s="221"/>
      <c r="T279" s="222"/>
      <c r="AT279" s="223" t="s">
        <v>193</v>
      </c>
      <c r="AU279" s="223" t="s">
        <v>84</v>
      </c>
      <c r="AV279" s="13" t="s">
        <v>189</v>
      </c>
      <c r="AW279" s="13" t="s">
        <v>36</v>
      </c>
      <c r="AX279" s="13" t="s">
        <v>82</v>
      </c>
      <c r="AY279" s="223" t="s">
        <v>182</v>
      </c>
    </row>
    <row r="280" spans="2:65" s="1" customFormat="1" ht="16.5" customHeight="1">
      <c r="B280" s="35"/>
      <c r="C280" s="224" t="s">
        <v>510</v>
      </c>
      <c r="D280" s="224" t="s">
        <v>269</v>
      </c>
      <c r="E280" s="225" t="s">
        <v>1427</v>
      </c>
      <c r="F280" s="226" t="s">
        <v>1428</v>
      </c>
      <c r="G280" s="227" t="s">
        <v>317</v>
      </c>
      <c r="H280" s="228">
        <v>468.53899999999999</v>
      </c>
      <c r="I280" s="229"/>
      <c r="J280" s="230">
        <f>ROUND(I280*H280,2)</f>
        <v>0</v>
      </c>
      <c r="K280" s="226" t="s">
        <v>188</v>
      </c>
      <c r="L280" s="231"/>
      <c r="M280" s="232" t="s">
        <v>28</v>
      </c>
      <c r="N280" s="233" t="s">
        <v>46</v>
      </c>
      <c r="O280" s="64"/>
      <c r="P280" s="195">
        <f>O280*H280</f>
        <v>0</v>
      </c>
      <c r="Q280" s="195">
        <v>5.5E-2</v>
      </c>
      <c r="R280" s="195">
        <f>Q280*H280</f>
        <v>25.769645000000001</v>
      </c>
      <c r="S280" s="195">
        <v>0</v>
      </c>
      <c r="T280" s="196">
        <f>S280*H280</f>
        <v>0</v>
      </c>
      <c r="AR280" s="197" t="s">
        <v>230</v>
      </c>
      <c r="AT280" s="197" t="s">
        <v>269</v>
      </c>
      <c r="AU280" s="197" t="s">
        <v>84</v>
      </c>
      <c r="AY280" s="18" t="s">
        <v>182</v>
      </c>
      <c r="BE280" s="198">
        <f>IF(N280="základní",J280,0)</f>
        <v>0</v>
      </c>
      <c r="BF280" s="198">
        <f>IF(N280="snížená",J280,0)</f>
        <v>0</v>
      </c>
      <c r="BG280" s="198">
        <f>IF(N280="zákl. přenesená",J280,0)</f>
        <v>0</v>
      </c>
      <c r="BH280" s="198">
        <f>IF(N280="sníž. přenesená",J280,0)</f>
        <v>0</v>
      </c>
      <c r="BI280" s="198">
        <f>IF(N280="nulová",J280,0)</f>
        <v>0</v>
      </c>
      <c r="BJ280" s="18" t="s">
        <v>82</v>
      </c>
      <c r="BK280" s="198">
        <f>ROUND(I280*H280,2)</f>
        <v>0</v>
      </c>
      <c r="BL280" s="18" t="s">
        <v>189</v>
      </c>
      <c r="BM280" s="197" t="s">
        <v>1429</v>
      </c>
    </row>
    <row r="281" spans="2:65" s="12" customFormat="1">
      <c r="B281" s="202"/>
      <c r="C281" s="203"/>
      <c r="D281" s="199" t="s">
        <v>193</v>
      </c>
      <c r="E281" s="204" t="s">
        <v>28</v>
      </c>
      <c r="F281" s="205" t="s">
        <v>1430</v>
      </c>
      <c r="G281" s="203"/>
      <c r="H281" s="206">
        <v>155.54</v>
      </c>
      <c r="I281" s="207"/>
      <c r="J281" s="203"/>
      <c r="K281" s="203"/>
      <c r="L281" s="208"/>
      <c r="M281" s="209"/>
      <c r="N281" s="210"/>
      <c r="O281" s="210"/>
      <c r="P281" s="210"/>
      <c r="Q281" s="210"/>
      <c r="R281" s="210"/>
      <c r="S281" s="210"/>
      <c r="T281" s="211"/>
      <c r="AT281" s="212" t="s">
        <v>193</v>
      </c>
      <c r="AU281" s="212" t="s">
        <v>84</v>
      </c>
      <c r="AV281" s="12" t="s">
        <v>84</v>
      </c>
      <c r="AW281" s="12" t="s">
        <v>36</v>
      </c>
      <c r="AX281" s="12" t="s">
        <v>75</v>
      </c>
      <c r="AY281" s="212" t="s">
        <v>182</v>
      </c>
    </row>
    <row r="282" spans="2:65" s="12" customFormat="1">
      <c r="B282" s="202"/>
      <c r="C282" s="203"/>
      <c r="D282" s="199" t="s">
        <v>193</v>
      </c>
      <c r="E282" s="204" t="s">
        <v>28</v>
      </c>
      <c r="F282" s="205" t="s">
        <v>1431</v>
      </c>
      <c r="G282" s="203"/>
      <c r="H282" s="206">
        <v>156.55000000000001</v>
      </c>
      <c r="I282" s="207"/>
      <c r="J282" s="203"/>
      <c r="K282" s="203"/>
      <c r="L282" s="208"/>
      <c r="M282" s="209"/>
      <c r="N282" s="210"/>
      <c r="O282" s="210"/>
      <c r="P282" s="210"/>
      <c r="Q282" s="210"/>
      <c r="R282" s="210"/>
      <c r="S282" s="210"/>
      <c r="T282" s="211"/>
      <c r="AT282" s="212" t="s">
        <v>193</v>
      </c>
      <c r="AU282" s="212" t="s">
        <v>84</v>
      </c>
      <c r="AV282" s="12" t="s">
        <v>84</v>
      </c>
      <c r="AW282" s="12" t="s">
        <v>36</v>
      </c>
      <c r="AX282" s="12" t="s">
        <v>75</v>
      </c>
      <c r="AY282" s="212" t="s">
        <v>182</v>
      </c>
    </row>
    <row r="283" spans="2:65" s="12" customFormat="1">
      <c r="B283" s="202"/>
      <c r="C283" s="203"/>
      <c r="D283" s="199" t="s">
        <v>193</v>
      </c>
      <c r="E283" s="204" t="s">
        <v>28</v>
      </c>
      <c r="F283" s="205" t="s">
        <v>1432</v>
      </c>
      <c r="G283" s="203"/>
      <c r="H283" s="206">
        <v>122.10899999999999</v>
      </c>
      <c r="I283" s="207"/>
      <c r="J283" s="203"/>
      <c r="K283" s="203"/>
      <c r="L283" s="208"/>
      <c r="M283" s="209"/>
      <c r="N283" s="210"/>
      <c r="O283" s="210"/>
      <c r="P283" s="210"/>
      <c r="Q283" s="210"/>
      <c r="R283" s="210"/>
      <c r="S283" s="210"/>
      <c r="T283" s="211"/>
      <c r="AT283" s="212" t="s">
        <v>193</v>
      </c>
      <c r="AU283" s="212" t="s">
        <v>84</v>
      </c>
      <c r="AV283" s="12" t="s">
        <v>84</v>
      </c>
      <c r="AW283" s="12" t="s">
        <v>36</v>
      </c>
      <c r="AX283" s="12" t="s">
        <v>75</v>
      </c>
      <c r="AY283" s="212" t="s">
        <v>182</v>
      </c>
    </row>
    <row r="284" spans="2:65" s="12" customFormat="1">
      <c r="B284" s="202"/>
      <c r="C284" s="203"/>
      <c r="D284" s="199" t="s">
        <v>193</v>
      </c>
      <c r="E284" s="204" t="s">
        <v>28</v>
      </c>
      <c r="F284" s="205" t="s">
        <v>1433</v>
      </c>
      <c r="G284" s="203"/>
      <c r="H284" s="206">
        <v>15.15</v>
      </c>
      <c r="I284" s="207"/>
      <c r="J284" s="203"/>
      <c r="K284" s="203"/>
      <c r="L284" s="208"/>
      <c r="M284" s="209"/>
      <c r="N284" s="210"/>
      <c r="O284" s="210"/>
      <c r="P284" s="210"/>
      <c r="Q284" s="210"/>
      <c r="R284" s="210"/>
      <c r="S284" s="210"/>
      <c r="T284" s="211"/>
      <c r="AT284" s="212" t="s">
        <v>193</v>
      </c>
      <c r="AU284" s="212" t="s">
        <v>84</v>
      </c>
      <c r="AV284" s="12" t="s">
        <v>84</v>
      </c>
      <c r="AW284" s="12" t="s">
        <v>36</v>
      </c>
      <c r="AX284" s="12" t="s">
        <v>75</v>
      </c>
      <c r="AY284" s="212" t="s">
        <v>182</v>
      </c>
    </row>
    <row r="285" spans="2:65" s="12" customFormat="1">
      <c r="B285" s="202"/>
      <c r="C285" s="203"/>
      <c r="D285" s="199" t="s">
        <v>193</v>
      </c>
      <c r="E285" s="204" t="s">
        <v>28</v>
      </c>
      <c r="F285" s="205" t="s">
        <v>1434</v>
      </c>
      <c r="G285" s="203"/>
      <c r="H285" s="206">
        <v>19.190000000000001</v>
      </c>
      <c r="I285" s="207"/>
      <c r="J285" s="203"/>
      <c r="K285" s="203"/>
      <c r="L285" s="208"/>
      <c r="M285" s="209"/>
      <c r="N285" s="210"/>
      <c r="O285" s="210"/>
      <c r="P285" s="210"/>
      <c r="Q285" s="210"/>
      <c r="R285" s="210"/>
      <c r="S285" s="210"/>
      <c r="T285" s="211"/>
      <c r="AT285" s="212" t="s">
        <v>193</v>
      </c>
      <c r="AU285" s="212" t="s">
        <v>84</v>
      </c>
      <c r="AV285" s="12" t="s">
        <v>84</v>
      </c>
      <c r="AW285" s="12" t="s">
        <v>36</v>
      </c>
      <c r="AX285" s="12" t="s">
        <v>75</v>
      </c>
      <c r="AY285" s="212" t="s">
        <v>182</v>
      </c>
    </row>
    <row r="286" spans="2:65" s="13" customFormat="1">
      <c r="B286" s="213"/>
      <c r="C286" s="214"/>
      <c r="D286" s="199" t="s">
        <v>193</v>
      </c>
      <c r="E286" s="215" t="s">
        <v>28</v>
      </c>
      <c r="F286" s="216" t="s">
        <v>196</v>
      </c>
      <c r="G286" s="214"/>
      <c r="H286" s="217">
        <v>468.53899999999999</v>
      </c>
      <c r="I286" s="218"/>
      <c r="J286" s="214"/>
      <c r="K286" s="214"/>
      <c r="L286" s="219"/>
      <c r="M286" s="220"/>
      <c r="N286" s="221"/>
      <c r="O286" s="221"/>
      <c r="P286" s="221"/>
      <c r="Q286" s="221"/>
      <c r="R286" s="221"/>
      <c r="S286" s="221"/>
      <c r="T286" s="222"/>
      <c r="AT286" s="223" t="s">
        <v>193</v>
      </c>
      <c r="AU286" s="223" t="s">
        <v>84</v>
      </c>
      <c r="AV286" s="13" t="s">
        <v>189</v>
      </c>
      <c r="AW286" s="13" t="s">
        <v>36</v>
      </c>
      <c r="AX286" s="13" t="s">
        <v>82</v>
      </c>
      <c r="AY286" s="223" t="s">
        <v>182</v>
      </c>
    </row>
    <row r="287" spans="2:65" s="1" customFormat="1" ht="16.5" customHeight="1">
      <c r="B287" s="35"/>
      <c r="C287" s="224" t="s">
        <v>516</v>
      </c>
      <c r="D287" s="224" t="s">
        <v>269</v>
      </c>
      <c r="E287" s="225" t="s">
        <v>1435</v>
      </c>
      <c r="F287" s="226" t="s">
        <v>1436</v>
      </c>
      <c r="G287" s="227" t="s">
        <v>317</v>
      </c>
      <c r="H287" s="228">
        <v>145.905</v>
      </c>
      <c r="I287" s="229"/>
      <c r="J287" s="230">
        <f>ROUND(I287*H287,2)</f>
        <v>0</v>
      </c>
      <c r="K287" s="226" t="s">
        <v>188</v>
      </c>
      <c r="L287" s="231"/>
      <c r="M287" s="232" t="s">
        <v>28</v>
      </c>
      <c r="N287" s="233" t="s">
        <v>46</v>
      </c>
      <c r="O287" s="64"/>
      <c r="P287" s="195">
        <f>O287*H287</f>
        <v>0</v>
      </c>
      <c r="Q287" s="195">
        <v>7.8200000000000006E-2</v>
      </c>
      <c r="R287" s="195">
        <f>Q287*H287</f>
        <v>11.409771000000001</v>
      </c>
      <c r="S287" s="195">
        <v>0</v>
      </c>
      <c r="T287" s="196">
        <f>S287*H287</f>
        <v>0</v>
      </c>
      <c r="AR287" s="197" t="s">
        <v>230</v>
      </c>
      <c r="AT287" s="197" t="s">
        <v>269</v>
      </c>
      <c r="AU287" s="197" t="s">
        <v>84</v>
      </c>
      <c r="AY287" s="18" t="s">
        <v>182</v>
      </c>
      <c r="BE287" s="198">
        <f>IF(N287="základní",J287,0)</f>
        <v>0</v>
      </c>
      <c r="BF287" s="198">
        <f>IF(N287="snížená",J287,0)</f>
        <v>0</v>
      </c>
      <c r="BG287" s="198">
        <f>IF(N287="zákl. přenesená",J287,0)</f>
        <v>0</v>
      </c>
      <c r="BH287" s="198">
        <f>IF(N287="sníž. přenesená",J287,0)</f>
        <v>0</v>
      </c>
      <c r="BI287" s="198">
        <f>IF(N287="nulová",J287,0)</f>
        <v>0</v>
      </c>
      <c r="BJ287" s="18" t="s">
        <v>82</v>
      </c>
      <c r="BK287" s="198">
        <f>ROUND(I287*H287,2)</f>
        <v>0</v>
      </c>
      <c r="BL287" s="18" t="s">
        <v>189</v>
      </c>
      <c r="BM287" s="197" t="s">
        <v>1437</v>
      </c>
    </row>
    <row r="288" spans="2:65" s="12" customFormat="1">
      <c r="B288" s="202"/>
      <c r="C288" s="203"/>
      <c r="D288" s="199" t="s">
        <v>193</v>
      </c>
      <c r="E288" s="204" t="s">
        <v>28</v>
      </c>
      <c r="F288" s="205" t="s">
        <v>1438</v>
      </c>
      <c r="G288" s="203"/>
      <c r="H288" s="206">
        <v>145.905</v>
      </c>
      <c r="I288" s="207"/>
      <c r="J288" s="203"/>
      <c r="K288" s="203"/>
      <c r="L288" s="208"/>
      <c r="M288" s="209"/>
      <c r="N288" s="210"/>
      <c r="O288" s="210"/>
      <c r="P288" s="210"/>
      <c r="Q288" s="210"/>
      <c r="R288" s="210"/>
      <c r="S288" s="210"/>
      <c r="T288" s="211"/>
      <c r="AT288" s="212" t="s">
        <v>193</v>
      </c>
      <c r="AU288" s="212" t="s">
        <v>84</v>
      </c>
      <c r="AV288" s="12" t="s">
        <v>84</v>
      </c>
      <c r="AW288" s="12" t="s">
        <v>36</v>
      </c>
      <c r="AX288" s="12" t="s">
        <v>82</v>
      </c>
      <c r="AY288" s="212" t="s">
        <v>182</v>
      </c>
    </row>
    <row r="289" spans="2:65" s="1" customFormat="1" ht="24" customHeight="1">
      <c r="B289" s="35"/>
      <c r="C289" s="186" t="s">
        <v>521</v>
      </c>
      <c r="D289" s="186" t="s">
        <v>184</v>
      </c>
      <c r="E289" s="187" t="s">
        <v>1439</v>
      </c>
      <c r="F289" s="188" t="s">
        <v>1440</v>
      </c>
      <c r="G289" s="189" t="s">
        <v>317</v>
      </c>
      <c r="H289" s="190">
        <v>19</v>
      </c>
      <c r="I289" s="191"/>
      <c r="J289" s="192">
        <f>ROUND(I289*H289,2)</f>
        <v>0</v>
      </c>
      <c r="K289" s="188" t="s">
        <v>188</v>
      </c>
      <c r="L289" s="39"/>
      <c r="M289" s="193" t="s">
        <v>28</v>
      </c>
      <c r="N289" s="194" t="s">
        <v>46</v>
      </c>
      <c r="O289" s="64"/>
      <c r="P289" s="195">
        <f>O289*H289</f>
        <v>0</v>
      </c>
      <c r="Q289" s="195">
        <v>9.0000000000000006E-5</v>
      </c>
      <c r="R289" s="195">
        <f>Q289*H289</f>
        <v>1.7100000000000001E-3</v>
      </c>
      <c r="S289" s="195">
        <v>0</v>
      </c>
      <c r="T289" s="196">
        <f>S289*H289</f>
        <v>0</v>
      </c>
      <c r="AR289" s="197" t="s">
        <v>189</v>
      </c>
      <c r="AT289" s="197" t="s">
        <v>184</v>
      </c>
      <c r="AU289" s="197" t="s">
        <v>84</v>
      </c>
      <c r="AY289" s="18" t="s">
        <v>182</v>
      </c>
      <c r="BE289" s="198">
        <f>IF(N289="základní",J289,0)</f>
        <v>0</v>
      </c>
      <c r="BF289" s="198">
        <f>IF(N289="snížená",J289,0)</f>
        <v>0</v>
      </c>
      <c r="BG289" s="198">
        <f>IF(N289="zákl. přenesená",J289,0)</f>
        <v>0</v>
      </c>
      <c r="BH289" s="198">
        <f>IF(N289="sníž. přenesená",J289,0)</f>
        <v>0</v>
      </c>
      <c r="BI289" s="198">
        <f>IF(N289="nulová",J289,0)</f>
        <v>0</v>
      </c>
      <c r="BJ289" s="18" t="s">
        <v>82</v>
      </c>
      <c r="BK289" s="198">
        <f>ROUND(I289*H289,2)</f>
        <v>0</v>
      </c>
      <c r="BL289" s="18" t="s">
        <v>189</v>
      </c>
      <c r="BM289" s="197" t="s">
        <v>1441</v>
      </c>
    </row>
    <row r="290" spans="2:65" s="1" customFormat="1" ht="39">
      <c r="B290" s="35"/>
      <c r="C290" s="36"/>
      <c r="D290" s="199" t="s">
        <v>191</v>
      </c>
      <c r="E290" s="36"/>
      <c r="F290" s="200" t="s">
        <v>1442</v>
      </c>
      <c r="G290" s="36"/>
      <c r="H290" s="36"/>
      <c r="I290" s="115"/>
      <c r="J290" s="36"/>
      <c r="K290" s="36"/>
      <c r="L290" s="39"/>
      <c r="M290" s="201"/>
      <c r="N290" s="64"/>
      <c r="O290" s="64"/>
      <c r="P290" s="64"/>
      <c r="Q290" s="64"/>
      <c r="R290" s="64"/>
      <c r="S290" s="64"/>
      <c r="T290" s="65"/>
      <c r="AT290" s="18" t="s">
        <v>191</v>
      </c>
      <c r="AU290" s="18" t="s">
        <v>84</v>
      </c>
    </row>
    <row r="291" spans="2:65" s="1" customFormat="1" ht="16.5" customHeight="1">
      <c r="B291" s="35"/>
      <c r="C291" s="186" t="s">
        <v>525</v>
      </c>
      <c r="D291" s="186" t="s">
        <v>184</v>
      </c>
      <c r="E291" s="187" t="s">
        <v>1443</v>
      </c>
      <c r="F291" s="188" t="s">
        <v>1444</v>
      </c>
      <c r="G291" s="189" t="s">
        <v>317</v>
      </c>
      <c r="H291" s="190">
        <v>19</v>
      </c>
      <c r="I291" s="191"/>
      <c r="J291" s="192">
        <f>ROUND(I291*H291,2)</f>
        <v>0</v>
      </c>
      <c r="K291" s="188" t="s">
        <v>188</v>
      </c>
      <c r="L291" s="39"/>
      <c r="M291" s="193" t="s">
        <v>28</v>
      </c>
      <c r="N291" s="194" t="s">
        <v>46</v>
      </c>
      <c r="O291" s="64"/>
      <c r="P291" s="195">
        <f>O291*H291</f>
        <v>0</v>
      </c>
      <c r="Q291" s="195">
        <v>0</v>
      </c>
      <c r="R291" s="195">
        <f>Q291*H291</f>
        <v>0</v>
      </c>
      <c r="S291" s="195">
        <v>0</v>
      </c>
      <c r="T291" s="196">
        <f>S291*H291</f>
        <v>0</v>
      </c>
      <c r="AR291" s="197" t="s">
        <v>189</v>
      </c>
      <c r="AT291" s="197" t="s">
        <v>184</v>
      </c>
      <c r="AU291" s="197" t="s">
        <v>84</v>
      </c>
      <c r="AY291" s="18" t="s">
        <v>182</v>
      </c>
      <c r="BE291" s="198">
        <f>IF(N291="základní",J291,0)</f>
        <v>0</v>
      </c>
      <c r="BF291" s="198">
        <f>IF(N291="snížená",J291,0)</f>
        <v>0</v>
      </c>
      <c r="BG291" s="198">
        <f>IF(N291="zákl. přenesená",J291,0)</f>
        <v>0</v>
      </c>
      <c r="BH291" s="198">
        <f>IF(N291="sníž. přenesená",J291,0)</f>
        <v>0</v>
      </c>
      <c r="BI291" s="198">
        <f>IF(N291="nulová",J291,0)</f>
        <v>0</v>
      </c>
      <c r="BJ291" s="18" t="s">
        <v>82</v>
      </c>
      <c r="BK291" s="198">
        <f>ROUND(I291*H291,2)</f>
        <v>0</v>
      </c>
      <c r="BL291" s="18" t="s">
        <v>189</v>
      </c>
      <c r="BM291" s="197" t="s">
        <v>1445</v>
      </c>
    </row>
    <row r="292" spans="2:65" s="1" customFormat="1" ht="29.25">
      <c r="B292" s="35"/>
      <c r="C292" s="36"/>
      <c r="D292" s="199" t="s">
        <v>191</v>
      </c>
      <c r="E292" s="36"/>
      <c r="F292" s="200" t="s">
        <v>1446</v>
      </c>
      <c r="G292" s="36"/>
      <c r="H292" s="36"/>
      <c r="I292" s="115"/>
      <c r="J292" s="36"/>
      <c r="K292" s="36"/>
      <c r="L292" s="39"/>
      <c r="M292" s="201"/>
      <c r="N292" s="64"/>
      <c r="O292" s="64"/>
      <c r="P292" s="64"/>
      <c r="Q292" s="64"/>
      <c r="R292" s="64"/>
      <c r="S292" s="64"/>
      <c r="T292" s="65"/>
      <c r="AT292" s="18" t="s">
        <v>191</v>
      </c>
      <c r="AU292" s="18" t="s">
        <v>84</v>
      </c>
    </row>
    <row r="293" spans="2:65" s="12" customFormat="1">
      <c r="B293" s="202"/>
      <c r="C293" s="203"/>
      <c r="D293" s="199" t="s">
        <v>193</v>
      </c>
      <c r="E293" s="204" t="s">
        <v>28</v>
      </c>
      <c r="F293" s="205" t="s">
        <v>1421</v>
      </c>
      <c r="G293" s="203"/>
      <c r="H293" s="206">
        <v>19</v>
      </c>
      <c r="I293" s="207"/>
      <c r="J293" s="203"/>
      <c r="K293" s="203"/>
      <c r="L293" s="208"/>
      <c r="M293" s="209"/>
      <c r="N293" s="210"/>
      <c r="O293" s="210"/>
      <c r="P293" s="210"/>
      <c r="Q293" s="210"/>
      <c r="R293" s="210"/>
      <c r="S293" s="210"/>
      <c r="T293" s="211"/>
      <c r="AT293" s="212" t="s">
        <v>193</v>
      </c>
      <c r="AU293" s="212" t="s">
        <v>84</v>
      </c>
      <c r="AV293" s="12" t="s">
        <v>84</v>
      </c>
      <c r="AW293" s="12" t="s">
        <v>36</v>
      </c>
      <c r="AX293" s="12" t="s">
        <v>82</v>
      </c>
      <c r="AY293" s="212" t="s">
        <v>182</v>
      </c>
    </row>
    <row r="294" spans="2:65" s="11" customFormat="1" ht="22.9" customHeight="1">
      <c r="B294" s="170"/>
      <c r="C294" s="171"/>
      <c r="D294" s="172" t="s">
        <v>74</v>
      </c>
      <c r="E294" s="184" t="s">
        <v>337</v>
      </c>
      <c r="F294" s="184" t="s">
        <v>338</v>
      </c>
      <c r="G294" s="171"/>
      <c r="H294" s="171"/>
      <c r="I294" s="174"/>
      <c r="J294" s="185">
        <f>BK294</f>
        <v>0</v>
      </c>
      <c r="K294" s="171"/>
      <c r="L294" s="176"/>
      <c r="M294" s="177"/>
      <c r="N294" s="178"/>
      <c r="O294" s="178"/>
      <c r="P294" s="179">
        <f>P295</f>
        <v>0</v>
      </c>
      <c r="Q294" s="178"/>
      <c r="R294" s="179">
        <f>R295</f>
        <v>0</v>
      </c>
      <c r="S294" s="178"/>
      <c r="T294" s="180">
        <f>T295</f>
        <v>0</v>
      </c>
      <c r="AR294" s="181" t="s">
        <v>82</v>
      </c>
      <c r="AT294" s="182" t="s">
        <v>74</v>
      </c>
      <c r="AU294" s="182" t="s">
        <v>82</v>
      </c>
      <c r="AY294" s="181" t="s">
        <v>182</v>
      </c>
      <c r="BK294" s="183">
        <f>BK295</f>
        <v>0</v>
      </c>
    </row>
    <row r="295" spans="2:65" s="1" customFormat="1" ht="24" customHeight="1">
      <c r="B295" s="35"/>
      <c r="C295" s="186" t="s">
        <v>529</v>
      </c>
      <c r="D295" s="186" t="s">
        <v>184</v>
      </c>
      <c r="E295" s="187" t="s">
        <v>1447</v>
      </c>
      <c r="F295" s="188" t="s">
        <v>1448</v>
      </c>
      <c r="G295" s="189" t="s">
        <v>243</v>
      </c>
      <c r="H295" s="190">
        <v>7841.1329999999998</v>
      </c>
      <c r="I295" s="191"/>
      <c r="J295" s="192">
        <f>ROUND(I295*H295,2)</f>
        <v>0</v>
      </c>
      <c r="K295" s="188" t="s">
        <v>188</v>
      </c>
      <c r="L295" s="39"/>
      <c r="M295" s="248" t="s">
        <v>28</v>
      </c>
      <c r="N295" s="249" t="s">
        <v>46</v>
      </c>
      <c r="O295" s="235"/>
      <c r="P295" s="250">
        <f>O295*H295</f>
        <v>0</v>
      </c>
      <c r="Q295" s="250">
        <v>0</v>
      </c>
      <c r="R295" s="250">
        <f>Q295*H295</f>
        <v>0</v>
      </c>
      <c r="S295" s="250">
        <v>0</v>
      </c>
      <c r="T295" s="251">
        <f>S295*H295</f>
        <v>0</v>
      </c>
      <c r="AR295" s="197" t="s">
        <v>189</v>
      </c>
      <c r="AT295" s="197" t="s">
        <v>184</v>
      </c>
      <c r="AU295" s="197" t="s">
        <v>84</v>
      </c>
      <c r="AY295" s="18" t="s">
        <v>182</v>
      </c>
      <c r="BE295" s="198">
        <f>IF(N295="základní",J295,0)</f>
        <v>0</v>
      </c>
      <c r="BF295" s="198">
        <f>IF(N295="snížená",J295,0)</f>
        <v>0</v>
      </c>
      <c r="BG295" s="198">
        <f>IF(N295="zákl. přenesená",J295,0)</f>
        <v>0</v>
      </c>
      <c r="BH295" s="198">
        <f>IF(N295="sníž. přenesená",J295,0)</f>
        <v>0</v>
      </c>
      <c r="BI295" s="198">
        <f>IF(N295="nulová",J295,0)</f>
        <v>0</v>
      </c>
      <c r="BJ295" s="18" t="s">
        <v>82</v>
      </c>
      <c r="BK295" s="198">
        <f>ROUND(I295*H295,2)</f>
        <v>0</v>
      </c>
      <c r="BL295" s="18" t="s">
        <v>189</v>
      </c>
      <c r="BM295" s="197" t="s">
        <v>1449</v>
      </c>
    </row>
    <row r="296" spans="2:65" s="1" customFormat="1" ht="6.95" customHeight="1">
      <c r="B296" s="47"/>
      <c r="C296" s="48"/>
      <c r="D296" s="48"/>
      <c r="E296" s="48"/>
      <c r="F296" s="48"/>
      <c r="G296" s="48"/>
      <c r="H296" s="48"/>
      <c r="I296" s="138"/>
      <c r="J296" s="48"/>
      <c r="K296" s="48"/>
      <c r="L296" s="39"/>
    </row>
  </sheetData>
  <sheetProtection algorithmName="SHA-512" hashValue="oLKhaEiz5EMFrL/z9+TsR7iBGwBnqI2rxf7SbGqG6lR/5nTYIaGUNciGtOLYtNkR6rwFBWGEM26JOuKZCkdU7w==" saltValue="Xux2Iq0JLWGeQnDb87DVNay/LFZoo5xCij6xBapKrjs6767IvX0mRVvNNcb3a6eO91Nvz90octhdcmYixBscng==" spinCount="100000" sheet="1" objects="1" scenarios="1" formatColumns="0" formatRows="0" autoFilter="0"/>
  <autoFilter ref="C90:K295"/>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407"/>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130</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1450</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1451</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ROUND(J93,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ROUND((SUM(BE93:BE406)),  2)</f>
        <v>0</v>
      </c>
      <c r="I35" s="127">
        <v>0.21</v>
      </c>
      <c r="J35" s="126">
        <f>ROUND(((SUM(BE93:BE406))*I35),  2)</f>
        <v>0</v>
      </c>
      <c r="L35" s="39"/>
    </row>
    <row r="36" spans="2:12" s="1" customFormat="1" ht="14.45" customHeight="1">
      <c r="B36" s="39"/>
      <c r="E36" s="114" t="s">
        <v>47</v>
      </c>
      <c r="F36" s="126">
        <f>ROUND((SUM(BF93:BF406)),  2)</f>
        <v>0</v>
      </c>
      <c r="I36" s="127">
        <v>0.15</v>
      </c>
      <c r="J36" s="126">
        <f>ROUND(((SUM(BF93:BF406))*I36),  2)</f>
        <v>0</v>
      </c>
      <c r="L36" s="39"/>
    </row>
    <row r="37" spans="2:12" s="1" customFormat="1" ht="14.45" hidden="1" customHeight="1">
      <c r="B37" s="39"/>
      <c r="E37" s="114" t="s">
        <v>48</v>
      </c>
      <c r="F37" s="126">
        <f>ROUND((SUM(BG93:BG406)),  2)</f>
        <v>0</v>
      </c>
      <c r="I37" s="127">
        <v>0.21</v>
      </c>
      <c r="J37" s="126">
        <f>0</f>
        <v>0</v>
      </c>
      <c r="L37" s="39"/>
    </row>
    <row r="38" spans="2:12" s="1" customFormat="1" ht="14.45" hidden="1" customHeight="1">
      <c r="B38" s="39"/>
      <c r="E38" s="114" t="s">
        <v>49</v>
      </c>
      <c r="F38" s="126">
        <f>ROUND((SUM(BH93:BH406)),  2)</f>
        <v>0</v>
      </c>
      <c r="I38" s="127">
        <v>0.15</v>
      </c>
      <c r="J38" s="126">
        <f>0</f>
        <v>0</v>
      </c>
      <c r="L38" s="39"/>
    </row>
    <row r="39" spans="2:12" s="1" customFormat="1" ht="14.45" hidden="1" customHeight="1">
      <c r="B39" s="39"/>
      <c r="E39" s="114" t="s">
        <v>50</v>
      </c>
      <c r="F39" s="126">
        <f>ROUND((SUM(BI93:BI406)),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301 - 301 Kanalizace dešťová (odvodnění parkoviště)</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J93</f>
        <v>0</v>
      </c>
      <c r="K63" s="36"/>
      <c r="L63" s="39"/>
      <c r="AU63" s="18" t="s">
        <v>160</v>
      </c>
    </row>
    <row r="64" spans="2:47" s="8" customFormat="1" ht="24.95" customHeight="1">
      <c r="B64" s="147"/>
      <c r="C64" s="148"/>
      <c r="D64" s="149" t="s">
        <v>161</v>
      </c>
      <c r="E64" s="150"/>
      <c r="F64" s="150"/>
      <c r="G64" s="150"/>
      <c r="H64" s="150"/>
      <c r="I64" s="151"/>
      <c r="J64" s="152">
        <f>J94</f>
        <v>0</v>
      </c>
      <c r="K64" s="148"/>
      <c r="L64" s="153"/>
    </row>
    <row r="65" spans="2:12" s="9" customFormat="1" ht="19.899999999999999" customHeight="1">
      <c r="B65" s="154"/>
      <c r="C65" s="97"/>
      <c r="D65" s="155" t="s">
        <v>162</v>
      </c>
      <c r="E65" s="156"/>
      <c r="F65" s="156"/>
      <c r="G65" s="156"/>
      <c r="H65" s="156"/>
      <c r="I65" s="157"/>
      <c r="J65" s="158">
        <f>J95</f>
        <v>0</v>
      </c>
      <c r="K65" s="97"/>
      <c r="L65" s="159"/>
    </row>
    <row r="66" spans="2:12" s="9" customFormat="1" ht="19.899999999999999" customHeight="1">
      <c r="B66" s="154"/>
      <c r="C66" s="97"/>
      <c r="D66" s="155" t="s">
        <v>578</v>
      </c>
      <c r="E66" s="156"/>
      <c r="F66" s="156"/>
      <c r="G66" s="156"/>
      <c r="H66" s="156"/>
      <c r="I66" s="157"/>
      <c r="J66" s="158">
        <f>J260</f>
        <v>0</v>
      </c>
      <c r="K66" s="97"/>
      <c r="L66" s="159"/>
    </row>
    <row r="67" spans="2:12" s="9" customFormat="1" ht="19.899999999999999" customHeight="1">
      <c r="B67" s="154"/>
      <c r="C67" s="97"/>
      <c r="D67" s="155" t="s">
        <v>163</v>
      </c>
      <c r="E67" s="156"/>
      <c r="F67" s="156"/>
      <c r="G67" s="156"/>
      <c r="H67" s="156"/>
      <c r="I67" s="157"/>
      <c r="J67" s="158">
        <f>J266</f>
        <v>0</v>
      </c>
      <c r="K67" s="97"/>
      <c r="L67" s="159"/>
    </row>
    <row r="68" spans="2:12" s="9" customFormat="1" ht="19.899999999999999" customHeight="1">
      <c r="B68" s="154"/>
      <c r="C68" s="97"/>
      <c r="D68" s="155" t="s">
        <v>346</v>
      </c>
      <c r="E68" s="156"/>
      <c r="F68" s="156"/>
      <c r="G68" s="156"/>
      <c r="H68" s="156"/>
      <c r="I68" s="157"/>
      <c r="J68" s="158">
        <f>J276</f>
        <v>0</v>
      </c>
      <c r="K68" s="97"/>
      <c r="L68" s="159"/>
    </row>
    <row r="69" spans="2:12" s="9" customFormat="1" ht="19.899999999999999" customHeight="1">
      <c r="B69" s="154"/>
      <c r="C69" s="97"/>
      <c r="D69" s="155" t="s">
        <v>347</v>
      </c>
      <c r="E69" s="156"/>
      <c r="F69" s="156"/>
      <c r="G69" s="156"/>
      <c r="H69" s="156"/>
      <c r="I69" s="157"/>
      <c r="J69" s="158">
        <f>J309</f>
        <v>0</v>
      </c>
      <c r="K69" s="97"/>
      <c r="L69" s="159"/>
    </row>
    <row r="70" spans="2:12" s="9" customFormat="1" ht="19.899999999999999" customHeight="1">
      <c r="B70" s="154"/>
      <c r="C70" s="97"/>
      <c r="D70" s="155" t="s">
        <v>165</v>
      </c>
      <c r="E70" s="156"/>
      <c r="F70" s="156"/>
      <c r="G70" s="156"/>
      <c r="H70" s="156"/>
      <c r="I70" s="157"/>
      <c r="J70" s="158">
        <f>J390</f>
        <v>0</v>
      </c>
      <c r="K70" s="97"/>
      <c r="L70" s="159"/>
    </row>
    <row r="71" spans="2:12" s="9" customFormat="1" ht="19.899999999999999" customHeight="1">
      <c r="B71" s="154"/>
      <c r="C71" s="97"/>
      <c r="D71" s="155" t="s">
        <v>166</v>
      </c>
      <c r="E71" s="156"/>
      <c r="F71" s="156"/>
      <c r="G71" s="156"/>
      <c r="H71" s="156"/>
      <c r="I71" s="157"/>
      <c r="J71" s="158">
        <f>J404</f>
        <v>0</v>
      </c>
      <c r="K71" s="97"/>
      <c r="L71" s="159"/>
    </row>
    <row r="72" spans="2:12" s="1" customFormat="1" ht="21.75" customHeight="1">
      <c r="B72" s="35"/>
      <c r="C72" s="36"/>
      <c r="D72" s="36"/>
      <c r="E72" s="36"/>
      <c r="F72" s="36"/>
      <c r="G72" s="36"/>
      <c r="H72" s="36"/>
      <c r="I72" s="115"/>
      <c r="J72" s="36"/>
      <c r="K72" s="36"/>
      <c r="L72" s="39"/>
    </row>
    <row r="73" spans="2:12" s="1" customFormat="1" ht="6.95" customHeight="1">
      <c r="B73" s="47"/>
      <c r="C73" s="48"/>
      <c r="D73" s="48"/>
      <c r="E73" s="48"/>
      <c r="F73" s="48"/>
      <c r="G73" s="48"/>
      <c r="H73" s="48"/>
      <c r="I73" s="138"/>
      <c r="J73" s="48"/>
      <c r="K73" s="48"/>
      <c r="L73" s="39"/>
    </row>
    <row r="77" spans="2:12" s="1" customFormat="1" ht="6.95" customHeight="1">
      <c r="B77" s="49"/>
      <c r="C77" s="50"/>
      <c r="D77" s="50"/>
      <c r="E77" s="50"/>
      <c r="F77" s="50"/>
      <c r="G77" s="50"/>
      <c r="H77" s="50"/>
      <c r="I77" s="141"/>
      <c r="J77" s="50"/>
      <c r="K77" s="50"/>
      <c r="L77" s="39"/>
    </row>
    <row r="78" spans="2:12" s="1" customFormat="1" ht="24.95" customHeight="1">
      <c r="B78" s="35"/>
      <c r="C78" s="24" t="s">
        <v>167</v>
      </c>
      <c r="D78" s="36"/>
      <c r="E78" s="36"/>
      <c r="F78" s="36"/>
      <c r="G78" s="36"/>
      <c r="H78" s="36"/>
      <c r="I78" s="115"/>
      <c r="J78" s="36"/>
      <c r="K78" s="36"/>
      <c r="L78" s="39"/>
    </row>
    <row r="79" spans="2:12" s="1" customFormat="1" ht="6.95" customHeight="1">
      <c r="B79" s="35"/>
      <c r="C79" s="36"/>
      <c r="D79" s="36"/>
      <c r="E79" s="36"/>
      <c r="F79" s="36"/>
      <c r="G79" s="36"/>
      <c r="H79" s="36"/>
      <c r="I79" s="115"/>
      <c r="J79" s="36"/>
      <c r="K79" s="36"/>
      <c r="L79" s="39"/>
    </row>
    <row r="80" spans="2:12" s="1" customFormat="1" ht="12" customHeight="1">
      <c r="B80" s="35"/>
      <c r="C80" s="30" t="s">
        <v>16</v>
      </c>
      <c r="D80" s="36"/>
      <c r="E80" s="36"/>
      <c r="F80" s="36"/>
      <c r="G80" s="36"/>
      <c r="H80" s="36"/>
      <c r="I80" s="115"/>
      <c r="J80" s="36"/>
      <c r="K80" s="36"/>
      <c r="L80" s="39"/>
    </row>
    <row r="81" spans="2:65" s="1" customFormat="1" ht="16.5" customHeight="1">
      <c r="B81" s="35"/>
      <c r="C81" s="36"/>
      <c r="D81" s="36"/>
      <c r="E81" s="394" t="str">
        <f>E7</f>
        <v>PD aktualizace - parkoviště P+R ČD, Lysá nad Labem</v>
      </c>
      <c r="F81" s="395"/>
      <c r="G81" s="395"/>
      <c r="H81" s="395"/>
      <c r="I81" s="115"/>
      <c r="J81" s="36"/>
      <c r="K81" s="36"/>
      <c r="L81" s="39"/>
    </row>
    <row r="82" spans="2:65" ht="12" customHeight="1">
      <c r="B82" s="22"/>
      <c r="C82" s="30" t="s">
        <v>152</v>
      </c>
      <c r="D82" s="23"/>
      <c r="E82" s="23"/>
      <c r="F82" s="23"/>
      <c r="G82" s="23"/>
      <c r="H82" s="23"/>
      <c r="J82" s="23"/>
      <c r="K82" s="23"/>
      <c r="L82" s="21"/>
    </row>
    <row r="83" spans="2:65" s="1" customFormat="1" ht="16.5" customHeight="1">
      <c r="B83" s="35"/>
      <c r="C83" s="36"/>
      <c r="D83" s="36"/>
      <c r="E83" s="394" t="s">
        <v>1095</v>
      </c>
      <c r="F83" s="393"/>
      <c r="G83" s="393"/>
      <c r="H83" s="393"/>
      <c r="I83" s="115"/>
      <c r="J83" s="36"/>
      <c r="K83" s="36"/>
      <c r="L83" s="39"/>
    </row>
    <row r="84" spans="2:65" s="1" customFormat="1" ht="12" customHeight="1">
      <c r="B84" s="35"/>
      <c r="C84" s="30" t="s">
        <v>154</v>
      </c>
      <c r="D84" s="36"/>
      <c r="E84" s="36"/>
      <c r="F84" s="36"/>
      <c r="G84" s="36"/>
      <c r="H84" s="36"/>
      <c r="I84" s="115"/>
      <c r="J84" s="36"/>
      <c r="K84" s="36"/>
      <c r="L84" s="39"/>
    </row>
    <row r="85" spans="2:65" s="1" customFormat="1" ht="16.5" customHeight="1">
      <c r="B85" s="35"/>
      <c r="C85" s="36"/>
      <c r="D85" s="36"/>
      <c r="E85" s="377" t="str">
        <f>E11</f>
        <v>301 - 301 Kanalizace dešťová (odvodnění parkoviště)</v>
      </c>
      <c r="F85" s="393"/>
      <c r="G85" s="393"/>
      <c r="H85" s="393"/>
      <c r="I85" s="115"/>
      <c r="J85" s="36"/>
      <c r="K85" s="36"/>
      <c r="L85" s="39"/>
    </row>
    <row r="86" spans="2:65" s="1" customFormat="1" ht="6.95" customHeight="1">
      <c r="B86" s="35"/>
      <c r="C86" s="36"/>
      <c r="D86" s="36"/>
      <c r="E86" s="36"/>
      <c r="F86" s="36"/>
      <c r="G86" s="36"/>
      <c r="H86" s="36"/>
      <c r="I86" s="115"/>
      <c r="J86" s="36"/>
      <c r="K86" s="36"/>
      <c r="L86" s="39"/>
    </row>
    <row r="87" spans="2:65" s="1" customFormat="1" ht="12" customHeight="1">
      <c r="B87" s="35"/>
      <c r="C87" s="30" t="s">
        <v>22</v>
      </c>
      <c r="D87" s="36"/>
      <c r="E87" s="36"/>
      <c r="F87" s="28" t="str">
        <f>F14</f>
        <v>Čapkova ul.</v>
      </c>
      <c r="G87" s="36"/>
      <c r="H87" s="36"/>
      <c r="I87" s="116" t="s">
        <v>24</v>
      </c>
      <c r="J87" s="59" t="str">
        <f>IF(J14="","",J14)</f>
        <v>8. 3. 2019</v>
      </c>
      <c r="K87" s="36"/>
      <c r="L87" s="39"/>
    </row>
    <row r="88" spans="2:65" s="1" customFormat="1" ht="6.95" customHeight="1">
      <c r="B88" s="35"/>
      <c r="C88" s="36"/>
      <c r="D88" s="36"/>
      <c r="E88" s="36"/>
      <c r="F88" s="36"/>
      <c r="G88" s="36"/>
      <c r="H88" s="36"/>
      <c r="I88" s="115"/>
      <c r="J88" s="36"/>
      <c r="K88" s="36"/>
      <c r="L88" s="39"/>
    </row>
    <row r="89" spans="2:65" s="1" customFormat="1" ht="27.95" customHeight="1">
      <c r="B89" s="35"/>
      <c r="C89" s="30" t="s">
        <v>26</v>
      </c>
      <c r="D89" s="36"/>
      <c r="E89" s="36"/>
      <c r="F89" s="28" t="str">
        <f>E17</f>
        <v>Město Lysá nad Labem</v>
      </c>
      <c r="G89" s="36"/>
      <c r="H89" s="36"/>
      <c r="I89" s="116" t="s">
        <v>33</v>
      </c>
      <c r="J89" s="33" t="str">
        <f>E23</f>
        <v>AllPlan Projekt s.r.o.</v>
      </c>
      <c r="K89" s="36"/>
      <c r="L89" s="39"/>
    </row>
    <row r="90" spans="2:65" s="1" customFormat="1" ht="15.2" customHeight="1">
      <c r="B90" s="35"/>
      <c r="C90" s="30" t="s">
        <v>31</v>
      </c>
      <c r="D90" s="36"/>
      <c r="E90" s="36"/>
      <c r="F90" s="28" t="str">
        <f>IF(E20="","",E20)</f>
        <v>Vyplň údaj</v>
      </c>
      <c r="G90" s="36"/>
      <c r="H90" s="36"/>
      <c r="I90" s="116" t="s">
        <v>37</v>
      </c>
      <c r="J90" s="33" t="str">
        <f>E26</f>
        <v>Křišťál</v>
      </c>
      <c r="K90" s="36"/>
      <c r="L90" s="39"/>
    </row>
    <row r="91" spans="2:65" s="1" customFormat="1" ht="10.35" customHeight="1">
      <c r="B91" s="35"/>
      <c r="C91" s="36"/>
      <c r="D91" s="36"/>
      <c r="E91" s="36"/>
      <c r="F91" s="36"/>
      <c r="G91" s="36"/>
      <c r="H91" s="36"/>
      <c r="I91" s="115"/>
      <c r="J91" s="36"/>
      <c r="K91" s="36"/>
      <c r="L91" s="39"/>
    </row>
    <row r="92" spans="2:65" s="10" customFormat="1" ht="29.25" customHeight="1">
      <c r="B92" s="160"/>
      <c r="C92" s="161" t="s">
        <v>168</v>
      </c>
      <c r="D92" s="162" t="s">
        <v>60</v>
      </c>
      <c r="E92" s="162" t="s">
        <v>56</v>
      </c>
      <c r="F92" s="162" t="s">
        <v>57</v>
      </c>
      <c r="G92" s="162" t="s">
        <v>169</v>
      </c>
      <c r="H92" s="162" t="s">
        <v>170</v>
      </c>
      <c r="I92" s="163" t="s">
        <v>171</v>
      </c>
      <c r="J92" s="162" t="s">
        <v>159</v>
      </c>
      <c r="K92" s="164" t="s">
        <v>172</v>
      </c>
      <c r="L92" s="165"/>
      <c r="M92" s="68" t="s">
        <v>28</v>
      </c>
      <c r="N92" s="69" t="s">
        <v>45</v>
      </c>
      <c r="O92" s="69" t="s">
        <v>173</v>
      </c>
      <c r="P92" s="69" t="s">
        <v>174</v>
      </c>
      <c r="Q92" s="69" t="s">
        <v>175</v>
      </c>
      <c r="R92" s="69" t="s">
        <v>176</v>
      </c>
      <c r="S92" s="69" t="s">
        <v>177</v>
      </c>
      <c r="T92" s="70" t="s">
        <v>178</v>
      </c>
    </row>
    <row r="93" spans="2:65" s="1" customFormat="1" ht="22.9" customHeight="1">
      <c r="B93" s="35"/>
      <c r="C93" s="75" t="s">
        <v>179</v>
      </c>
      <c r="D93" s="36"/>
      <c r="E93" s="36"/>
      <c r="F93" s="36"/>
      <c r="G93" s="36"/>
      <c r="H93" s="36"/>
      <c r="I93" s="115"/>
      <c r="J93" s="166">
        <f>BK93</f>
        <v>0</v>
      </c>
      <c r="K93" s="36"/>
      <c r="L93" s="39"/>
      <c r="M93" s="71"/>
      <c r="N93" s="72"/>
      <c r="O93" s="72"/>
      <c r="P93" s="167">
        <f>P94</f>
        <v>0</v>
      </c>
      <c r="Q93" s="72"/>
      <c r="R93" s="167">
        <f>R94</f>
        <v>696.38897682000015</v>
      </c>
      <c r="S93" s="72"/>
      <c r="T93" s="168">
        <f>T94</f>
        <v>0</v>
      </c>
      <c r="AT93" s="18" t="s">
        <v>74</v>
      </c>
      <c r="AU93" s="18" t="s">
        <v>160</v>
      </c>
      <c r="BK93" s="169">
        <f>BK94</f>
        <v>0</v>
      </c>
    </row>
    <row r="94" spans="2:65" s="11" customFormat="1" ht="25.9" customHeight="1">
      <c r="B94" s="170"/>
      <c r="C94" s="171"/>
      <c r="D94" s="172" t="s">
        <v>74</v>
      </c>
      <c r="E94" s="173" t="s">
        <v>180</v>
      </c>
      <c r="F94" s="173" t="s">
        <v>181</v>
      </c>
      <c r="G94" s="171"/>
      <c r="H94" s="171"/>
      <c r="I94" s="174"/>
      <c r="J94" s="175">
        <f>BK94</f>
        <v>0</v>
      </c>
      <c r="K94" s="171"/>
      <c r="L94" s="176"/>
      <c r="M94" s="177"/>
      <c r="N94" s="178"/>
      <c r="O94" s="178"/>
      <c r="P94" s="179">
        <f>P95+P260+P266+P276+P309+P390+P404</f>
        <v>0</v>
      </c>
      <c r="Q94" s="178"/>
      <c r="R94" s="179">
        <f>R95+R260+R266+R276+R309+R390+R404</f>
        <v>696.38897682000015</v>
      </c>
      <c r="S94" s="178"/>
      <c r="T94" s="180">
        <f>T95+T260+T266+T276+T309+T390+T404</f>
        <v>0</v>
      </c>
      <c r="AR94" s="181" t="s">
        <v>82</v>
      </c>
      <c r="AT94" s="182" t="s">
        <v>74</v>
      </c>
      <c r="AU94" s="182" t="s">
        <v>75</v>
      </c>
      <c r="AY94" s="181" t="s">
        <v>182</v>
      </c>
      <c r="BK94" s="183">
        <f>BK95+BK260+BK266+BK276+BK309+BK390+BK404</f>
        <v>0</v>
      </c>
    </row>
    <row r="95" spans="2:65" s="11" customFormat="1" ht="22.9" customHeight="1">
      <c r="B95" s="170"/>
      <c r="C95" s="171"/>
      <c r="D95" s="172" t="s">
        <v>74</v>
      </c>
      <c r="E95" s="184" t="s">
        <v>82</v>
      </c>
      <c r="F95" s="184" t="s">
        <v>183</v>
      </c>
      <c r="G95" s="171"/>
      <c r="H95" s="171"/>
      <c r="I95" s="174"/>
      <c r="J95" s="185">
        <f>BK95</f>
        <v>0</v>
      </c>
      <c r="K95" s="171"/>
      <c r="L95" s="176"/>
      <c r="M95" s="177"/>
      <c r="N95" s="178"/>
      <c r="O95" s="178"/>
      <c r="P95" s="179">
        <f>SUM(P96:P259)</f>
        <v>0</v>
      </c>
      <c r="Q95" s="178"/>
      <c r="R95" s="179">
        <f>SUM(R96:R259)</f>
        <v>513.45023132000006</v>
      </c>
      <c r="S95" s="178"/>
      <c r="T95" s="180">
        <f>SUM(T96:T259)</f>
        <v>0</v>
      </c>
      <c r="AR95" s="181" t="s">
        <v>82</v>
      </c>
      <c r="AT95" s="182" t="s">
        <v>74</v>
      </c>
      <c r="AU95" s="182" t="s">
        <v>82</v>
      </c>
      <c r="AY95" s="181" t="s">
        <v>182</v>
      </c>
      <c r="BK95" s="183">
        <f>SUM(BK96:BK259)</f>
        <v>0</v>
      </c>
    </row>
    <row r="96" spans="2:65" s="1" customFormat="1" ht="24" customHeight="1">
      <c r="B96" s="35"/>
      <c r="C96" s="186" t="s">
        <v>82</v>
      </c>
      <c r="D96" s="186" t="s">
        <v>184</v>
      </c>
      <c r="E96" s="187" t="s">
        <v>1452</v>
      </c>
      <c r="F96" s="188" t="s">
        <v>1453</v>
      </c>
      <c r="G96" s="189" t="s">
        <v>187</v>
      </c>
      <c r="H96" s="190">
        <v>16.242000000000001</v>
      </c>
      <c r="I96" s="191"/>
      <c r="J96" s="192">
        <f>ROUND(I96*H96,2)</f>
        <v>0</v>
      </c>
      <c r="K96" s="188" t="s">
        <v>188</v>
      </c>
      <c r="L96" s="39"/>
      <c r="M96" s="193" t="s">
        <v>28</v>
      </c>
      <c r="N96" s="194" t="s">
        <v>46</v>
      </c>
      <c r="O96" s="64"/>
      <c r="P96" s="195">
        <f>O96*H96</f>
        <v>0</v>
      </c>
      <c r="Q96" s="195">
        <v>0</v>
      </c>
      <c r="R96" s="195">
        <f>Q96*H96</f>
        <v>0</v>
      </c>
      <c r="S96" s="195">
        <v>0</v>
      </c>
      <c r="T96" s="196">
        <f>S96*H96</f>
        <v>0</v>
      </c>
      <c r="AR96" s="197" t="s">
        <v>189</v>
      </c>
      <c r="AT96" s="197" t="s">
        <v>184</v>
      </c>
      <c r="AU96" s="197" t="s">
        <v>84</v>
      </c>
      <c r="AY96" s="18" t="s">
        <v>182</v>
      </c>
      <c r="BE96" s="198">
        <f>IF(N96="základní",J96,0)</f>
        <v>0</v>
      </c>
      <c r="BF96" s="198">
        <f>IF(N96="snížená",J96,0)</f>
        <v>0</v>
      </c>
      <c r="BG96" s="198">
        <f>IF(N96="zákl. přenesená",J96,0)</f>
        <v>0</v>
      </c>
      <c r="BH96" s="198">
        <f>IF(N96="sníž. přenesená",J96,0)</f>
        <v>0</v>
      </c>
      <c r="BI96" s="198">
        <f>IF(N96="nulová",J96,0)</f>
        <v>0</v>
      </c>
      <c r="BJ96" s="18" t="s">
        <v>82</v>
      </c>
      <c r="BK96" s="198">
        <f>ROUND(I96*H96,2)</f>
        <v>0</v>
      </c>
      <c r="BL96" s="18" t="s">
        <v>189</v>
      </c>
      <c r="BM96" s="197" t="s">
        <v>1454</v>
      </c>
    </row>
    <row r="97" spans="2:65" s="1" customFormat="1" ht="282.75">
      <c r="B97" s="35"/>
      <c r="C97" s="36"/>
      <c r="D97" s="199" t="s">
        <v>191</v>
      </c>
      <c r="E97" s="36"/>
      <c r="F97" s="200" t="s">
        <v>1455</v>
      </c>
      <c r="G97" s="36"/>
      <c r="H97" s="36"/>
      <c r="I97" s="115"/>
      <c r="J97" s="36"/>
      <c r="K97" s="36"/>
      <c r="L97" s="39"/>
      <c r="M97" s="201"/>
      <c r="N97" s="64"/>
      <c r="O97" s="64"/>
      <c r="P97" s="64"/>
      <c r="Q97" s="64"/>
      <c r="R97" s="64"/>
      <c r="S97" s="64"/>
      <c r="T97" s="65"/>
      <c r="AT97" s="18" t="s">
        <v>191</v>
      </c>
      <c r="AU97" s="18" t="s">
        <v>84</v>
      </c>
    </row>
    <row r="98" spans="2:65" s="12" customFormat="1">
      <c r="B98" s="202"/>
      <c r="C98" s="203"/>
      <c r="D98" s="199" t="s">
        <v>193</v>
      </c>
      <c r="E98" s="204" t="s">
        <v>28</v>
      </c>
      <c r="F98" s="205" t="s">
        <v>1456</v>
      </c>
      <c r="G98" s="203"/>
      <c r="H98" s="206">
        <v>5.0039999999999996</v>
      </c>
      <c r="I98" s="207"/>
      <c r="J98" s="203"/>
      <c r="K98" s="203"/>
      <c r="L98" s="208"/>
      <c r="M98" s="209"/>
      <c r="N98" s="210"/>
      <c r="O98" s="210"/>
      <c r="P98" s="210"/>
      <c r="Q98" s="210"/>
      <c r="R98" s="210"/>
      <c r="S98" s="210"/>
      <c r="T98" s="211"/>
      <c r="AT98" s="212" t="s">
        <v>193</v>
      </c>
      <c r="AU98" s="212" t="s">
        <v>84</v>
      </c>
      <c r="AV98" s="12" t="s">
        <v>84</v>
      </c>
      <c r="AW98" s="12" t="s">
        <v>36</v>
      </c>
      <c r="AX98" s="12" t="s">
        <v>75</v>
      </c>
      <c r="AY98" s="212" t="s">
        <v>182</v>
      </c>
    </row>
    <row r="99" spans="2:65" s="12" customFormat="1">
      <c r="B99" s="202"/>
      <c r="C99" s="203"/>
      <c r="D99" s="199" t="s">
        <v>193</v>
      </c>
      <c r="E99" s="204" t="s">
        <v>28</v>
      </c>
      <c r="F99" s="205" t="s">
        <v>1457</v>
      </c>
      <c r="G99" s="203"/>
      <c r="H99" s="206">
        <v>2.5019999999999998</v>
      </c>
      <c r="I99" s="207"/>
      <c r="J99" s="203"/>
      <c r="K99" s="203"/>
      <c r="L99" s="208"/>
      <c r="M99" s="209"/>
      <c r="N99" s="210"/>
      <c r="O99" s="210"/>
      <c r="P99" s="210"/>
      <c r="Q99" s="210"/>
      <c r="R99" s="210"/>
      <c r="S99" s="210"/>
      <c r="T99" s="211"/>
      <c r="AT99" s="212" t="s">
        <v>193</v>
      </c>
      <c r="AU99" s="212" t="s">
        <v>84</v>
      </c>
      <c r="AV99" s="12" t="s">
        <v>84</v>
      </c>
      <c r="AW99" s="12" t="s">
        <v>36</v>
      </c>
      <c r="AX99" s="12" t="s">
        <v>75</v>
      </c>
      <c r="AY99" s="212" t="s">
        <v>182</v>
      </c>
    </row>
    <row r="100" spans="2:65" s="14" customFormat="1">
      <c r="B100" s="237"/>
      <c r="C100" s="238"/>
      <c r="D100" s="199" t="s">
        <v>193</v>
      </c>
      <c r="E100" s="239" t="s">
        <v>28</v>
      </c>
      <c r="F100" s="240" t="s">
        <v>413</v>
      </c>
      <c r="G100" s="238"/>
      <c r="H100" s="241">
        <v>7.5060000000000002</v>
      </c>
      <c r="I100" s="242"/>
      <c r="J100" s="238"/>
      <c r="K100" s="238"/>
      <c r="L100" s="243"/>
      <c r="M100" s="244"/>
      <c r="N100" s="245"/>
      <c r="O100" s="245"/>
      <c r="P100" s="245"/>
      <c r="Q100" s="245"/>
      <c r="R100" s="245"/>
      <c r="S100" s="245"/>
      <c r="T100" s="246"/>
      <c r="AT100" s="247" t="s">
        <v>193</v>
      </c>
      <c r="AU100" s="247" t="s">
        <v>84</v>
      </c>
      <c r="AV100" s="14" t="s">
        <v>203</v>
      </c>
      <c r="AW100" s="14" t="s">
        <v>36</v>
      </c>
      <c r="AX100" s="14" t="s">
        <v>75</v>
      </c>
      <c r="AY100" s="247" t="s">
        <v>182</v>
      </c>
    </row>
    <row r="101" spans="2:65" s="12" customFormat="1">
      <c r="B101" s="202"/>
      <c r="C101" s="203"/>
      <c r="D101" s="199" t="s">
        <v>193</v>
      </c>
      <c r="E101" s="204" t="s">
        <v>28</v>
      </c>
      <c r="F101" s="205" t="s">
        <v>1458</v>
      </c>
      <c r="G101" s="203"/>
      <c r="H101" s="206">
        <v>8.7360000000000007</v>
      </c>
      <c r="I101" s="207"/>
      <c r="J101" s="203"/>
      <c r="K101" s="203"/>
      <c r="L101" s="208"/>
      <c r="M101" s="209"/>
      <c r="N101" s="210"/>
      <c r="O101" s="210"/>
      <c r="P101" s="210"/>
      <c r="Q101" s="210"/>
      <c r="R101" s="210"/>
      <c r="S101" s="210"/>
      <c r="T101" s="211"/>
      <c r="AT101" s="212" t="s">
        <v>193</v>
      </c>
      <c r="AU101" s="212" t="s">
        <v>84</v>
      </c>
      <c r="AV101" s="12" t="s">
        <v>84</v>
      </c>
      <c r="AW101" s="12" t="s">
        <v>36</v>
      </c>
      <c r="AX101" s="12" t="s">
        <v>75</v>
      </c>
      <c r="AY101" s="212" t="s">
        <v>182</v>
      </c>
    </row>
    <row r="102" spans="2:65" s="14" customFormat="1">
      <c r="B102" s="237"/>
      <c r="C102" s="238"/>
      <c r="D102" s="199" t="s">
        <v>193</v>
      </c>
      <c r="E102" s="239" t="s">
        <v>28</v>
      </c>
      <c r="F102" s="240" t="s">
        <v>413</v>
      </c>
      <c r="G102" s="238"/>
      <c r="H102" s="241">
        <v>8.7360000000000007</v>
      </c>
      <c r="I102" s="242"/>
      <c r="J102" s="238"/>
      <c r="K102" s="238"/>
      <c r="L102" s="243"/>
      <c r="M102" s="244"/>
      <c r="N102" s="245"/>
      <c r="O102" s="245"/>
      <c r="P102" s="245"/>
      <c r="Q102" s="245"/>
      <c r="R102" s="245"/>
      <c r="S102" s="245"/>
      <c r="T102" s="246"/>
      <c r="AT102" s="247" t="s">
        <v>193</v>
      </c>
      <c r="AU102" s="247" t="s">
        <v>84</v>
      </c>
      <c r="AV102" s="14" t="s">
        <v>203</v>
      </c>
      <c r="AW102" s="14" t="s">
        <v>36</v>
      </c>
      <c r="AX102" s="14" t="s">
        <v>75</v>
      </c>
      <c r="AY102" s="247" t="s">
        <v>182</v>
      </c>
    </row>
    <row r="103" spans="2:65" s="13" customFormat="1">
      <c r="B103" s="213"/>
      <c r="C103" s="214"/>
      <c r="D103" s="199" t="s">
        <v>193</v>
      </c>
      <c r="E103" s="215" t="s">
        <v>28</v>
      </c>
      <c r="F103" s="216" t="s">
        <v>196</v>
      </c>
      <c r="G103" s="214"/>
      <c r="H103" s="217">
        <v>16.242000000000001</v>
      </c>
      <c r="I103" s="218"/>
      <c r="J103" s="214"/>
      <c r="K103" s="214"/>
      <c r="L103" s="219"/>
      <c r="M103" s="220"/>
      <c r="N103" s="221"/>
      <c r="O103" s="221"/>
      <c r="P103" s="221"/>
      <c r="Q103" s="221"/>
      <c r="R103" s="221"/>
      <c r="S103" s="221"/>
      <c r="T103" s="222"/>
      <c r="AT103" s="223" t="s">
        <v>193</v>
      </c>
      <c r="AU103" s="223" t="s">
        <v>84</v>
      </c>
      <c r="AV103" s="13" t="s">
        <v>189</v>
      </c>
      <c r="AW103" s="13" t="s">
        <v>36</v>
      </c>
      <c r="AX103" s="13" t="s">
        <v>82</v>
      </c>
      <c r="AY103" s="223" t="s">
        <v>182</v>
      </c>
    </row>
    <row r="104" spans="2:65" s="1" customFormat="1" ht="24" customHeight="1">
      <c r="B104" s="35"/>
      <c r="C104" s="186" t="s">
        <v>84</v>
      </c>
      <c r="D104" s="186" t="s">
        <v>184</v>
      </c>
      <c r="E104" s="187" t="s">
        <v>1459</v>
      </c>
      <c r="F104" s="188" t="s">
        <v>1460</v>
      </c>
      <c r="G104" s="189" t="s">
        <v>187</v>
      </c>
      <c r="H104" s="190">
        <v>202.34899999999999</v>
      </c>
      <c r="I104" s="191"/>
      <c r="J104" s="192">
        <f>ROUND(I104*H104,2)</f>
        <v>0</v>
      </c>
      <c r="K104" s="188" t="s">
        <v>188</v>
      </c>
      <c r="L104" s="39"/>
      <c r="M104" s="193" t="s">
        <v>28</v>
      </c>
      <c r="N104" s="194" t="s">
        <v>46</v>
      </c>
      <c r="O104" s="64"/>
      <c r="P104" s="195">
        <f>O104*H104</f>
        <v>0</v>
      </c>
      <c r="Q104" s="195">
        <v>0</v>
      </c>
      <c r="R104" s="195">
        <f>Q104*H104</f>
        <v>0</v>
      </c>
      <c r="S104" s="195">
        <v>0</v>
      </c>
      <c r="T104" s="196">
        <f>S104*H104</f>
        <v>0</v>
      </c>
      <c r="AR104" s="197" t="s">
        <v>189</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189</v>
      </c>
      <c r="BM104" s="197" t="s">
        <v>1461</v>
      </c>
    </row>
    <row r="105" spans="2:65" s="1" customFormat="1" ht="146.25">
      <c r="B105" s="35"/>
      <c r="C105" s="36"/>
      <c r="D105" s="199" t="s">
        <v>191</v>
      </c>
      <c r="E105" s="36"/>
      <c r="F105" s="200" t="s">
        <v>1462</v>
      </c>
      <c r="G105" s="36"/>
      <c r="H105" s="36"/>
      <c r="I105" s="115"/>
      <c r="J105" s="36"/>
      <c r="K105" s="36"/>
      <c r="L105" s="39"/>
      <c r="M105" s="201"/>
      <c r="N105" s="64"/>
      <c r="O105" s="64"/>
      <c r="P105" s="64"/>
      <c r="Q105" s="64"/>
      <c r="R105" s="64"/>
      <c r="S105" s="64"/>
      <c r="T105" s="65"/>
      <c r="AT105" s="18" t="s">
        <v>191</v>
      </c>
      <c r="AU105" s="18" t="s">
        <v>84</v>
      </c>
    </row>
    <row r="106" spans="2:65" s="12" customFormat="1">
      <c r="B106" s="202"/>
      <c r="C106" s="203"/>
      <c r="D106" s="199" t="s">
        <v>193</v>
      </c>
      <c r="E106" s="204" t="s">
        <v>28</v>
      </c>
      <c r="F106" s="205" t="s">
        <v>1463</v>
      </c>
      <c r="G106" s="203"/>
      <c r="H106" s="206">
        <v>157.20500000000001</v>
      </c>
      <c r="I106" s="207"/>
      <c r="J106" s="203"/>
      <c r="K106" s="203"/>
      <c r="L106" s="208"/>
      <c r="M106" s="209"/>
      <c r="N106" s="210"/>
      <c r="O106" s="210"/>
      <c r="P106" s="210"/>
      <c r="Q106" s="210"/>
      <c r="R106" s="210"/>
      <c r="S106" s="210"/>
      <c r="T106" s="211"/>
      <c r="AT106" s="212" t="s">
        <v>193</v>
      </c>
      <c r="AU106" s="212" t="s">
        <v>84</v>
      </c>
      <c r="AV106" s="12" t="s">
        <v>84</v>
      </c>
      <c r="AW106" s="12" t="s">
        <v>36</v>
      </c>
      <c r="AX106" s="12" t="s">
        <v>75</v>
      </c>
      <c r="AY106" s="212" t="s">
        <v>182</v>
      </c>
    </row>
    <row r="107" spans="2:65" s="12" customFormat="1">
      <c r="B107" s="202"/>
      <c r="C107" s="203"/>
      <c r="D107" s="199" t="s">
        <v>193</v>
      </c>
      <c r="E107" s="204" t="s">
        <v>28</v>
      </c>
      <c r="F107" s="205" t="s">
        <v>1464</v>
      </c>
      <c r="G107" s="203"/>
      <c r="H107" s="206">
        <v>45.143999999999998</v>
      </c>
      <c r="I107" s="207"/>
      <c r="J107" s="203"/>
      <c r="K107" s="203"/>
      <c r="L107" s="208"/>
      <c r="M107" s="209"/>
      <c r="N107" s="210"/>
      <c r="O107" s="210"/>
      <c r="P107" s="210"/>
      <c r="Q107" s="210"/>
      <c r="R107" s="210"/>
      <c r="S107" s="210"/>
      <c r="T107" s="211"/>
      <c r="AT107" s="212" t="s">
        <v>193</v>
      </c>
      <c r="AU107" s="212" t="s">
        <v>84</v>
      </c>
      <c r="AV107" s="12" t="s">
        <v>84</v>
      </c>
      <c r="AW107" s="12" t="s">
        <v>36</v>
      </c>
      <c r="AX107" s="12" t="s">
        <v>75</v>
      </c>
      <c r="AY107" s="212" t="s">
        <v>182</v>
      </c>
    </row>
    <row r="108" spans="2:65" s="13" customFormat="1">
      <c r="B108" s="213"/>
      <c r="C108" s="214"/>
      <c r="D108" s="199" t="s">
        <v>193</v>
      </c>
      <c r="E108" s="215" t="s">
        <v>28</v>
      </c>
      <c r="F108" s="216" t="s">
        <v>196</v>
      </c>
      <c r="G108" s="214"/>
      <c r="H108" s="217">
        <v>202.34899999999999</v>
      </c>
      <c r="I108" s="218"/>
      <c r="J108" s="214"/>
      <c r="K108" s="214"/>
      <c r="L108" s="219"/>
      <c r="M108" s="220"/>
      <c r="N108" s="221"/>
      <c r="O108" s="221"/>
      <c r="P108" s="221"/>
      <c r="Q108" s="221"/>
      <c r="R108" s="221"/>
      <c r="S108" s="221"/>
      <c r="T108" s="222"/>
      <c r="AT108" s="223" t="s">
        <v>193</v>
      </c>
      <c r="AU108" s="223" t="s">
        <v>84</v>
      </c>
      <c r="AV108" s="13" t="s">
        <v>189</v>
      </c>
      <c r="AW108" s="13" t="s">
        <v>36</v>
      </c>
      <c r="AX108" s="13" t="s">
        <v>82</v>
      </c>
      <c r="AY108" s="223" t="s">
        <v>182</v>
      </c>
    </row>
    <row r="109" spans="2:65" s="1" customFormat="1" ht="24" customHeight="1">
      <c r="B109" s="35"/>
      <c r="C109" s="186" t="s">
        <v>203</v>
      </c>
      <c r="D109" s="186" t="s">
        <v>184</v>
      </c>
      <c r="E109" s="187" t="s">
        <v>1465</v>
      </c>
      <c r="F109" s="188" t="s">
        <v>1466</v>
      </c>
      <c r="G109" s="189" t="s">
        <v>187</v>
      </c>
      <c r="H109" s="190">
        <v>202.34899999999999</v>
      </c>
      <c r="I109" s="191"/>
      <c r="J109" s="192">
        <f>ROUND(I109*H109,2)</f>
        <v>0</v>
      </c>
      <c r="K109" s="188" t="s">
        <v>188</v>
      </c>
      <c r="L109" s="39"/>
      <c r="M109" s="193" t="s">
        <v>28</v>
      </c>
      <c r="N109" s="194" t="s">
        <v>46</v>
      </c>
      <c r="O109" s="64"/>
      <c r="P109" s="195">
        <f>O109*H109</f>
        <v>0</v>
      </c>
      <c r="Q109" s="195">
        <v>0</v>
      </c>
      <c r="R109" s="195">
        <f>Q109*H109</f>
        <v>0</v>
      </c>
      <c r="S109" s="195">
        <v>0</v>
      </c>
      <c r="T109" s="196">
        <f>S109*H109</f>
        <v>0</v>
      </c>
      <c r="AR109" s="197" t="s">
        <v>189</v>
      </c>
      <c r="AT109" s="197" t="s">
        <v>184</v>
      </c>
      <c r="AU109" s="197" t="s">
        <v>84</v>
      </c>
      <c r="AY109" s="18" t="s">
        <v>182</v>
      </c>
      <c r="BE109" s="198">
        <f>IF(N109="základní",J109,0)</f>
        <v>0</v>
      </c>
      <c r="BF109" s="198">
        <f>IF(N109="snížená",J109,0)</f>
        <v>0</v>
      </c>
      <c r="BG109" s="198">
        <f>IF(N109="zákl. přenesená",J109,0)</f>
        <v>0</v>
      </c>
      <c r="BH109" s="198">
        <f>IF(N109="sníž. přenesená",J109,0)</f>
        <v>0</v>
      </c>
      <c r="BI109" s="198">
        <f>IF(N109="nulová",J109,0)</f>
        <v>0</v>
      </c>
      <c r="BJ109" s="18" t="s">
        <v>82</v>
      </c>
      <c r="BK109" s="198">
        <f>ROUND(I109*H109,2)</f>
        <v>0</v>
      </c>
      <c r="BL109" s="18" t="s">
        <v>189</v>
      </c>
      <c r="BM109" s="197" t="s">
        <v>1467</v>
      </c>
    </row>
    <row r="110" spans="2:65" s="1" customFormat="1" ht="146.25">
      <c r="B110" s="35"/>
      <c r="C110" s="36"/>
      <c r="D110" s="199" t="s">
        <v>191</v>
      </c>
      <c r="E110" s="36"/>
      <c r="F110" s="200" t="s">
        <v>1462</v>
      </c>
      <c r="G110" s="36"/>
      <c r="H110" s="36"/>
      <c r="I110" s="115"/>
      <c r="J110" s="36"/>
      <c r="K110" s="36"/>
      <c r="L110" s="39"/>
      <c r="M110" s="201"/>
      <c r="N110" s="64"/>
      <c r="O110" s="64"/>
      <c r="P110" s="64"/>
      <c r="Q110" s="64"/>
      <c r="R110" s="64"/>
      <c r="S110" s="64"/>
      <c r="T110" s="65"/>
      <c r="AT110" s="18" t="s">
        <v>191</v>
      </c>
      <c r="AU110" s="18" t="s">
        <v>84</v>
      </c>
    </row>
    <row r="111" spans="2:65" s="1" customFormat="1" ht="24" customHeight="1">
      <c r="B111" s="35"/>
      <c r="C111" s="186" t="s">
        <v>189</v>
      </c>
      <c r="D111" s="186" t="s">
        <v>184</v>
      </c>
      <c r="E111" s="187" t="s">
        <v>1468</v>
      </c>
      <c r="F111" s="188" t="s">
        <v>1469</v>
      </c>
      <c r="G111" s="189" t="s">
        <v>187</v>
      </c>
      <c r="H111" s="190">
        <v>161.87899999999999</v>
      </c>
      <c r="I111" s="191"/>
      <c r="J111" s="192">
        <f>ROUND(I111*H111,2)</f>
        <v>0</v>
      </c>
      <c r="K111" s="188" t="s">
        <v>188</v>
      </c>
      <c r="L111" s="39"/>
      <c r="M111" s="193" t="s">
        <v>28</v>
      </c>
      <c r="N111" s="194" t="s">
        <v>46</v>
      </c>
      <c r="O111" s="64"/>
      <c r="P111" s="195">
        <f>O111*H111</f>
        <v>0</v>
      </c>
      <c r="Q111" s="195">
        <v>0</v>
      </c>
      <c r="R111" s="195">
        <f>Q111*H111</f>
        <v>0</v>
      </c>
      <c r="S111" s="195">
        <v>0</v>
      </c>
      <c r="T111" s="196">
        <f>S111*H111</f>
        <v>0</v>
      </c>
      <c r="AR111" s="197" t="s">
        <v>189</v>
      </c>
      <c r="AT111" s="197" t="s">
        <v>184</v>
      </c>
      <c r="AU111" s="197" t="s">
        <v>84</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189</v>
      </c>
      <c r="BM111" s="197" t="s">
        <v>1470</v>
      </c>
    </row>
    <row r="112" spans="2:65" s="1" customFormat="1" ht="146.25">
      <c r="B112" s="35"/>
      <c r="C112" s="36"/>
      <c r="D112" s="199" t="s">
        <v>191</v>
      </c>
      <c r="E112" s="36"/>
      <c r="F112" s="200" t="s">
        <v>1462</v>
      </c>
      <c r="G112" s="36"/>
      <c r="H112" s="36"/>
      <c r="I112" s="115"/>
      <c r="J112" s="36"/>
      <c r="K112" s="36"/>
      <c r="L112" s="39"/>
      <c r="M112" s="201"/>
      <c r="N112" s="64"/>
      <c r="O112" s="64"/>
      <c r="P112" s="64"/>
      <c r="Q112" s="64"/>
      <c r="R112" s="64"/>
      <c r="S112" s="64"/>
      <c r="T112" s="65"/>
      <c r="AT112" s="18" t="s">
        <v>191</v>
      </c>
      <c r="AU112" s="18" t="s">
        <v>84</v>
      </c>
    </row>
    <row r="113" spans="2:65" s="12" customFormat="1">
      <c r="B113" s="202"/>
      <c r="C113" s="203"/>
      <c r="D113" s="199" t="s">
        <v>193</v>
      </c>
      <c r="E113" s="204" t="s">
        <v>28</v>
      </c>
      <c r="F113" s="205" t="s">
        <v>1471</v>
      </c>
      <c r="G113" s="203"/>
      <c r="H113" s="206">
        <v>125.764</v>
      </c>
      <c r="I113" s="207"/>
      <c r="J113" s="203"/>
      <c r="K113" s="203"/>
      <c r="L113" s="208"/>
      <c r="M113" s="209"/>
      <c r="N113" s="210"/>
      <c r="O113" s="210"/>
      <c r="P113" s="210"/>
      <c r="Q113" s="210"/>
      <c r="R113" s="210"/>
      <c r="S113" s="210"/>
      <c r="T113" s="211"/>
      <c r="AT113" s="212" t="s">
        <v>193</v>
      </c>
      <c r="AU113" s="212" t="s">
        <v>84</v>
      </c>
      <c r="AV113" s="12" t="s">
        <v>84</v>
      </c>
      <c r="AW113" s="12" t="s">
        <v>36</v>
      </c>
      <c r="AX113" s="12" t="s">
        <v>75</v>
      </c>
      <c r="AY113" s="212" t="s">
        <v>182</v>
      </c>
    </row>
    <row r="114" spans="2:65" s="12" customFormat="1">
      <c r="B114" s="202"/>
      <c r="C114" s="203"/>
      <c r="D114" s="199" t="s">
        <v>193</v>
      </c>
      <c r="E114" s="204" t="s">
        <v>28</v>
      </c>
      <c r="F114" s="205" t="s">
        <v>1472</v>
      </c>
      <c r="G114" s="203"/>
      <c r="H114" s="206">
        <v>36.115000000000002</v>
      </c>
      <c r="I114" s="207"/>
      <c r="J114" s="203"/>
      <c r="K114" s="203"/>
      <c r="L114" s="208"/>
      <c r="M114" s="209"/>
      <c r="N114" s="210"/>
      <c r="O114" s="210"/>
      <c r="P114" s="210"/>
      <c r="Q114" s="210"/>
      <c r="R114" s="210"/>
      <c r="S114" s="210"/>
      <c r="T114" s="211"/>
      <c r="AT114" s="212" t="s">
        <v>193</v>
      </c>
      <c r="AU114" s="212" t="s">
        <v>84</v>
      </c>
      <c r="AV114" s="12" t="s">
        <v>84</v>
      </c>
      <c r="AW114" s="12" t="s">
        <v>36</v>
      </c>
      <c r="AX114" s="12" t="s">
        <v>75</v>
      </c>
      <c r="AY114" s="212" t="s">
        <v>182</v>
      </c>
    </row>
    <row r="115" spans="2:65" s="13" customFormat="1">
      <c r="B115" s="213"/>
      <c r="C115" s="214"/>
      <c r="D115" s="199" t="s">
        <v>193</v>
      </c>
      <c r="E115" s="215" t="s">
        <v>28</v>
      </c>
      <c r="F115" s="216" t="s">
        <v>196</v>
      </c>
      <c r="G115" s="214"/>
      <c r="H115" s="217">
        <v>161.87899999999999</v>
      </c>
      <c r="I115" s="218"/>
      <c r="J115" s="214"/>
      <c r="K115" s="214"/>
      <c r="L115" s="219"/>
      <c r="M115" s="220"/>
      <c r="N115" s="221"/>
      <c r="O115" s="221"/>
      <c r="P115" s="221"/>
      <c r="Q115" s="221"/>
      <c r="R115" s="221"/>
      <c r="S115" s="221"/>
      <c r="T115" s="222"/>
      <c r="AT115" s="223" t="s">
        <v>193</v>
      </c>
      <c r="AU115" s="223" t="s">
        <v>84</v>
      </c>
      <c r="AV115" s="13" t="s">
        <v>189</v>
      </c>
      <c r="AW115" s="13" t="s">
        <v>36</v>
      </c>
      <c r="AX115" s="13" t="s">
        <v>82</v>
      </c>
      <c r="AY115" s="223" t="s">
        <v>182</v>
      </c>
    </row>
    <row r="116" spans="2:65" s="1" customFormat="1" ht="24" customHeight="1">
      <c r="B116" s="35"/>
      <c r="C116" s="186" t="s">
        <v>214</v>
      </c>
      <c r="D116" s="186" t="s">
        <v>184</v>
      </c>
      <c r="E116" s="187" t="s">
        <v>1473</v>
      </c>
      <c r="F116" s="188" t="s">
        <v>1474</v>
      </c>
      <c r="G116" s="189" t="s">
        <v>187</v>
      </c>
      <c r="H116" s="190">
        <v>161.87899999999999</v>
      </c>
      <c r="I116" s="191"/>
      <c r="J116" s="192">
        <f>ROUND(I116*H116,2)</f>
        <v>0</v>
      </c>
      <c r="K116" s="188" t="s">
        <v>188</v>
      </c>
      <c r="L116" s="39"/>
      <c r="M116" s="193" t="s">
        <v>28</v>
      </c>
      <c r="N116" s="194" t="s">
        <v>46</v>
      </c>
      <c r="O116" s="64"/>
      <c r="P116" s="195">
        <f>O116*H116</f>
        <v>0</v>
      </c>
      <c r="Q116" s="195">
        <v>0</v>
      </c>
      <c r="R116" s="195">
        <f>Q116*H116</f>
        <v>0</v>
      </c>
      <c r="S116" s="195">
        <v>0</v>
      </c>
      <c r="T116" s="196">
        <f>S116*H116</f>
        <v>0</v>
      </c>
      <c r="AR116" s="197" t="s">
        <v>189</v>
      </c>
      <c r="AT116" s="197" t="s">
        <v>184</v>
      </c>
      <c r="AU116" s="197" t="s">
        <v>84</v>
      </c>
      <c r="AY116" s="18" t="s">
        <v>182</v>
      </c>
      <c r="BE116" s="198">
        <f>IF(N116="základní",J116,0)</f>
        <v>0</v>
      </c>
      <c r="BF116" s="198">
        <f>IF(N116="snížená",J116,0)</f>
        <v>0</v>
      </c>
      <c r="BG116" s="198">
        <f>IF(N116="zákl. přenesená",J116,0)</f>
        <v>0</v>
      </c>
      <c r="BH116" s="198">
        <f>IF(N116="sníž. přenesená",J116,0)</f>
        <v>0</v>
      </c>
      <c r="BI116" s="198">
        <f>IF(N116="nulová",J116,0)</f>
        <v>0</v>
      </c>
      <c r="BJ116" s="18" t="s">
        <v>82</v>
      </c>
      <c r="BK116" s="198">
        <f>ROUND(I116*H116,2)</f>
        <v>0</v>
      </c>
      <c r="BL116" s="18" t="s">
        <v>189</v>
      </c>
      <c r="BM116" s="197" t="s">
        <v>1475</v>
      </c>
    </row>
    <row r="117" spans="2:65" s="1" customFormat="1" ht="146.25">
      <c r="B117" s="35"/>
      <c r="C117" s="36"/>
      <c r="D117" s="199" t="s">
        <v>191</v>
      </c>
      <c r="E117" s="36"/>
      <c r="F117" s="200" t="s">
        <v>1462</v>
      </c>
      <c r="G117" s="36"/>
      <c r="H117" s="36"/>
      <c r="I117" s="115"/>
      <c r="J117" s="36"/>
      <c r="K117" s="36"/>
      <c r="L117" s="39"/>
      <c r="M117" s="201"/>
      <c r="N117" s="64"/>
      <c r="O117" s="64"/>
      <c r="P117" s="64"/>
      <c r="Q117" s="64"/>
      <c r="R117" s="64"/>
      <c r="S117" s="64"/>
      <c r="T117" s="65"/>
      <c r="AT117" s="18" t="s">
        <v>191</v>
      </c>
      <c r="AU117" s="18" t="s">
        <v>84</v>
      </c>
    </row>
    <row r="118" spans="2:65" s="1" customFormat="1" ht="24" customHeight="1">
      <c r="B118" s="35"/>
      <c r="C118" s="186" t="s">
        <v>220</v>
      </c>
      <c r="D118" s="186" t="s">
        <v>184</v>
      </c>
      <c r="E118" s="187" t="s">
        <v>1476</v>
      </c>
      <c r="F118" s="188" t="s">
        <v>1477</v>
      </c>
      <c r="G118" s="189" t="s">
        <v>187</v>
      </c>
      <c r="H118" s="190">
        <v>40.47</v>
      </c>
      <c r="I118" s="191"/>
      <c r="J118" s="192">
        <f>ROUND(I118*H118,2)</f>
        <v>0</v>
      </c>
      <c r="K118" s="188" t="s">
        <v>188</v>
      </c>
      <c r="L118" s="39"/>
      <c r="M118" s="193" t="s">
        <v>28</v>
      </c>
      <c r="N118" s="194" t="s">
        <v>46</v>
      </c>
      <c r="O118" s="64"/>
      <c r="P118" s="195">
        <f>O118*H118</f>
        <v>0</v>
      </c>
      <c r="Q118" s="195">
        <v>3.5000000000000001E-3</v>
      </c>
      <c r="R118" s="195">
        <f>Q118*H118</f>
        <v>0.14164499999999999</v>
      </c>
      <c r="S118" s="195">
        <v>0</v>
      </c>
      <c r="T118" s="196">
        <f>S118*H118</f>
        <v>0</v>
      </c>
      <c r="AR118" s="197" t="s">
        <v>189</v>
      </c>
      <c r="AT118" s="197" t="s">
        <v>184</v>
      </c>
      <c r="AU118" s="197" t="s">
        <v>84</v>
      </c>
      <c r="AY118" s="18" t="s">
        <v>182</v>
      </c>
      <c r="BE118" s="198">
        <f>IF(N118="základní",J118,0)</f>
        <v>0</v>
      </c>
      <c r="BF118" s="198">
        <f>IF(N118="snížená",J118,0)</f>
        <v>0</v>
      </c>
      <c r="BG118" s="198">
        <f>IF(N118="zákl. přenesená",J118,0)</f>
        <v>0</v>
      </c>
      <c r="BH118" s="198">
        <f>IF(N118="sníž. přenesená",J118,0)</f>
        <v>0</v>
      </c>
      <c r="BI118" s="198">
        <f>IF(N118="nulová",J118,0)</f>
        <v>0</v>
      </c>
      <c r="BJ118" s="18" t="s">
        <v>82</v>
      </c>
      <c r="BK118" s="198">
        <f>ROUND(I118*H118,2)</f>
        <v>0</v>
      </c>
      <c r="BL118" s="18" t="s">
        <v>189</v>
      </c>
      <c r="BM118" s="197" t="s">
        <v>1478</v>
      </c>
    </row>
    <row r="119" spans="2:65" s="1" customFormat="1" ht="146.25">
      <c r="B119" s="35"/>
      <c r="C119" s="36"/>
      <c r="D119" s="199" t="s">
        <v>191</v>
      </c>
      <c r="E119" s="36"/>
      <c r="F119" s="200" t="s">
        <v>1462</v>
      </c>
      <c r="G119" s="36"/>
      <c r="H119" s="36"/>
      <c r="I119" s="115"/>
      <c r="J119" s="36"/>
      <c r="K119" s="36"/>
      <c r="L119" s="39"/>
      <c r="M119" s="201"/>
      <c r="N119" s="64"/>
      <c r="O119" s="64"/>
      <c r="P119" s="64"/>
      <c r="Q119" s="64"/>
      <c r="R119" s="64"/>
      <c r="S119" s="64"/>
      <c r="T119" s="65"/>
      <c r="AT119" s="18" t="s">
        <v>191</v>
      </c>
      <c r="AU119" s="18" t="s">
        <v>84</v>
      </c>
    </row>
    <row r="120" spans="2:65" s="12" customFormat="1">
      <c r="B120" s="202"/>
      <c r="C120" s="203"/>
      <c r="D120" s="199" t="s">
        <v>193</v>
      </c>
      <c r="E120" s="204" t="s">
        <v>28</v>
      </c>
      <c r="F120" s="205" t="s">
        <v>1479</v>
      </c>
      <c r="G120" s="203"/>
      <c r="H120" s="206">
        <v>31.440999999999999</v>
      </c>
      <c r="I120" s="207"/>
      <c r="J120" s="203"/>
      <c r="K120" s="203"/>
      <c r="L120" s="208"/>
      <c r="M120" s="209"/>
      <c r="N120" s="210"/>
      <c r="O120" s="210"/>
      <c r="P120" s="210"/>
      <c r="Q120" s="210"/>
      <c r="R120" s="210"/>
      <c r="S120" s="210"/>
      <c r="T120" s="211"/>
      <c r="AT120" s="212" t="s">
        <v>193</v>
      </c>
      <c r="AU120" s="212" t="s">
        <v>84</v>
      </c>
      <c r="AV120" s="12" t="s">
        <v>84</v>
      </c>
      <c r="AW120" s="12" t="s">
        <v>36</v>
      </c>
      <c r="AX120" s="12" t="s">
        <v>75</v>
      </c>
      <c r="AY120" s="212" t="s">
        <v>182</v>
      </c>
    </row>
    <row r="121" spans="2:65" s="12" customFormat="1">
      <c r="B121" s="202"/>
      <c r="C121" s="203"/>
      <c r="D121" s="199" t="s">
        <v>193</v>
      </c>
      <c r="E121" s="204" t="s">
        <v>28</v>
      </c>
      <c r="F121" s="205" t="s">
        <v>1480</v>
      </c>
      <c r="G121" s="203"/>
      <c r="H121" s="206">
        <v>9.0289999999999999</v>
      </c>
      <c r="I121" s="207"/>
      <c r="J121" s="203"/>
      <c r="K121" s="203"/>
      <c r="L121" s="208"/>
      <c r="M121" s="209"/>
      <c r="N121" s="210"/>
      <c r="O121" s="210"/>
      <c r="P121" s="210"/>
      <c r="Q121" s="210"/>
      <c r="R121" s="210"/>
      <c r="S121" s="210"/>
      <c r="T121" s="211"/>
      <c r="AT121" s="212" t="s">
        <v>193</v>
      </c>
      <c r="AU121" s="212" t="s">
        <v>84</v>
      </c>
      <c r="AV121" s="12" t="s">
        <v>84</v>
      </c>
      <c r="AW121" s="12" t="s">
        <v>36</v>
      </c>
      <c r="AX121" s="12" t="s">
        <v>75</v>
      </c>
      <c r="AY121" s="212" t="s">
        <v>182</v>
      </c>
    </row>
    <row r="122" spans="2:65" s="13" customFormat="1">
      <c r="B122" s="213"/>
      <c r="C122" s="214"/>
      <c r="D122" s="199" t="s">
        <v>193</v>
      </c>
      <c r="E122" s="215" t="s">
        <v>28</v>
      </c>
      <c r="F122" s="216" t="s">
        <v>196</v>
      </c>
      <c r="G122" s="214"/>
      <c r="H122" s="217">
        <v>40.47</v>
      </c>
      <c r="I122" s="218"/>
      <c r="J122" s="214"/>
      <c r="K122" s="214"/>
      <c r="L122" s="219"/>
      <c r="M122" s="220"/>
      <c r="N122" s="221"/>
      <c r="O122" s="221"/>
      <c r="P122" s="221"/>
      <c r="Q122" s="221"/>
      <c r="R122" s="221"/>
      <c r="S122" s="221"/>
      <c r="T122" s="222"/>
      <c r="AT122" s="223" t="s">
        <v>193</v>
      </c>
      <c r="AU122" s="223" t="s">
        <v>84</v>
      </c>
      <c r="AV122" s="13" t="s">
        <v>189</v>
      </c>
      <c r="AW122" s="13" t="s">
        <v>36</v>
      </c>
      <c r="AX122" s="13" t="s">
        <v>82</v>
      </c>
      <c r="AY122" s="223" t="s">
        <v>182</v>
      </c>
    </row>
    <row r="123" spans="2:65" s="1" customFormat="1" ht="24" customHeight="1">
      <c r="B123" s="35"/>
      <c r="C123" s="186" t="s">
        <v>225</v>
      </c>
      <c r="D123" s="186" t="s">
        <v>184</v>
      </c>
      <c r="E123" s="187" t="s">
        <v>350</v>
      </c>
      <c r="F123" s="188" t="s">
        <v>351</v>
      </c>
      <c r="G123" s="189" t="s">
        <v>187</v>
      </c>
      <c r="H123" s="190">
        <v>168.24100000000001</v>
      </c>
      <c r="I123" s="191"/>
      <c r="J123" s="192">
        <f>ROUND(I123*H123,2)</f>
        <v>0</v>
      </c>
      <c r="K123" s="188" t="s">
        <v>188</v>
      </c>
      <c r="L123" s="39"/>
      <c r="M123" s="193" t="s">
        <v>28</v>
      </c>
      <c r="N123" s="194" t="s">
        <v>46</v>
      </c>
      <c r="O123" s="64"/>
      <c r="P123" s="195">
        <f>O123*H123</f>
        <v>0</v>
      </c>
      <c r="Q123" s="195">
        <v>0</v>
      </c>
      <c r="R123" s="195">
        <f>Q123*H123</f>
        <v>0</v>
      </c>
      <c r="S123" s="195">
        <v>0</v>
      </c>
      <c r="T123" s="196">
        <f>S123*H123</f>
        <v>0</v>
      </c>
      <c r="AR123" s="197" t="s">
        <v>189</v>
      </c>
      <c r="AT123" s="197" t="s">
        <v>184</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189</v>
      </c>
      <c r="BM123" s="197" t="s">
        <v>1481</v>
      </c>
    </row>
    <row r="124" spans="2:65" s="1" customFormat="1" ht="146.25">
      <c r="B124" s="35"/>
      <c r="C124" s="36"/>
      <c r="D124" s="199" t="s">
        <v>191</v>
      </c>
      <c r="E124" s="36"/>
      <c r="F124" s="200" t="s">
        <v>353</v>
      </c>
      <c r="G124" s="36"/>
      <c r="H124" s="36"/>
      <c r="I124" s="115"/>
      <c r="J124" s="36"/>
      <c r="K124" s="36"/>
      <c r="L124" s="39"/>
      <c r="M124" s="201"/>
      <c r="N124" s="64"/>
      <c r="O124" s="64"/>
      <c r="P124" s="64"/>
      <c r="Q124" s="64"/>
      <c r="R124" s="64"/>
      <c r="S124" s="64"/>
      <c r="T124" s="65"/>
      <c r="AT124" s="18" t="s">
        <v>191</v>
      </c>
      <c r="AU124" s="18" t="s">
        <v>84</v>
      </c>
    </row>
    <row r="125" spans="2:65" s="12" customFormat="1">
      <c r="B125" s="202"/>
      <c r="C125" s="203"/>
      <c r="D125" s="199" t="s">
        <v>193</v>
      </c>
      <c r="E125" s="204" t="s">
        <v>28</v>
      </c>
      <c r="F125" s="205" t="s">
        <v>1482</v>
      </c>
      <c r="G125" s="203"/>
      <c r="H125" s="206">
        <v>3.7589999999999999</v>
      </c>
      <c r="I125" s="207"/>
      <c r="J125" s="203"/>
      <c r="K125" s="203"/>
      <c r="L125" s="208"/>
      <c r="M125" s="209"/>
      <c r="N125" s="210"/>
      <c r="O125" s="210"/>
      <c r="P125" s="210"/>
      <c r="Q125" s="210"/>
      <c r="R125" s="210"/>
      <c r="S125" s="210"/>
      <c r="T125" s="211"/>
      <c r="AT125" s="212" t="s">
        <v>193</v>
      </c>
      <c r="AU125" s="212" t="s">
        <v>84</v>
      </c>
      <c r="AV125" s="12" t="s">
        <v>84</v>
      </c>
      <c r="AW125" s="12" t="s">
        <v>36</v>
      </c>
      <c r="AX125" s="12" t="s">
        <v>75</v>
      </c>
      <c r="AY125" s="212" t="s">
        <v>182</v>
      </c>
    </row>
    <row r="126" spans="2:65" s="12" customFormat="1">
      <c r="B126" s="202"/>
      <c r="C126" s="203"/>
      <c r="D126" s="199" t="s">
        <v>193</v>
      </c>
      <c r="E126" s="204" t="s">
        <v>28</v>
      </c>
      <c r="F126" s="205" t="s">
        <v>1483</v>
      </c>
      <c r="G126" s="203"/>
      <c r="H126" s="206">
        <v>3.3069999999999999</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1484</v>
      </c>
      <c r="G127" s="203"/>
      <c r="H127" s="206">
        <v>5.0949999999999998</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2" customFormat="1">
      <c r="B128" s="202"/>
      <c r="C128" s="203"/>
      <c r="D128" s="199" t="s">
        <v>193</v>
      </c>
      <c r="E128" s="204" t="s">
        <v>28</v>
      </c>
      <c r="F128" s="205" t="s">
        <v>1485</v>
      </c>
      <c r="G128" s="203"/>
      <c r="H128" s="206">
        <v>7.3680000000000003</v>
      </c>
      <c r="I128" s="207"/>
      <c r="J128" s="203"/>
      <c r="K128" s="203"/>
      <c r="L128" s="208"/>
      <c r="M128" s="209"/>
      <c r="N128" s="210"/>
      <c r="O128" s="210"/>
      <c r="P128" s="210"/>
      <c r="Q128" s="210"/>
      <c r="R128" s="210"/>
      <c r="S128" s="210"/>
      <c r="T128" s="211"/>
      <c r="AT128" s="212" t="s">
        <v>193</v>
      </c>
      <c r="AU128" s="212" t="s">
        <v>84</v>
      </c>
      <c r="AV128" s="12" t="s">
        <v>84</v>
      </c>
      <c r="AW128" s="12" t="s">
        <v>36</v>
      </c>
      <c r="AX128" s="12" t="s">
        <v>75</v>
      </c>
      <c r="AY128" s="212" t="s">
        <v>182</v>
      </c>
    </row>
    <row r="129" spans="2:51" s="12" customFormat="1">
      <c r="B129" s="202"/>
      <c r="C129" s="203"/>
      <c r="D129" s="199" t="s">
        <v>193</v>
      </c>
      <c r="E129" s="204" t="s">
        <v>28</v>
      </c>
      <c r="F129" s="205" t="s">
        <v>1486</v>
      </c>
      <c r="G129" s="203"/>
      <c r="H129" s="206">
        <v>0.97</v>
      </c>
      <c r="I129" s="207"/>
      <c r="J129" s="203"/>
      <c r="K129" s="203"/>
      <c r="L129" s="208"/>
      <c r="M129" s="209"/>
      <c r="N129" s="210"/>
      <c r="O129" s="210"/>
      <c r="P129" s="210"/>
      <c r="Q129" s="210"/>
      <c r="R129" s="210"/>
      <c r="S129" s="210"/>
      <c r="T129" s="211"/>
      <c r="AT129" s="212" t="s">
        <v>193</v>
      </c>
      <c r="AU129" s="212" t="s">
        <v>84</v>
      </c>
      <c r="AV129" s="12" t="s">
        <v>84</v>
      </c>
      <c r="AW129" s="12" t="s">
        <v>36</v>
      </c>
      <c r="AX129" s="12" t="s">
        <v>75</v>
      </c>
      <c r="AY129" s="212" t="s">
        <v>182</v>
      </c>
    </row>
    <row r="130" spans="2:51" s="12" customFormat="1">
      <c r="B130" s="202"/>
      <c r="C130" s="203"/>
      <c r="D130" s="199" t="s">
        <v>193</v>
      </c>
      <c r="E130" s="204" t="s">
        <v>28</v>
      </c>
      <c r="F130" s="205" t="s">
        <v>1487</v>
      </c>
      <c r="G130" s="203"/>
      <c r="H130" s="206">
        <v>8.2910000000000004</v>
      </c>
      <c r="I130" s="207"/>
      <c r="J130" s="203"/>
      <c r="K130" s="203"/>
      <c r="L130" s="208"/>
      <c r="M130" s="209"/>
      <c r="N130" s="210"/>
      <c r="O130" s="210"/>
      <c r="P130" s="210"/>
      <c r="Q130" s="210"/>
      <c r="R130" s="210"/>
      <c r="S130" s="210"/>
      <c r="T130" s="211"/>
      <c r="AT130" s="212" t="s">
        <v>193</v>
      </c>
      <c r="AU130" s="212" t="s">
        <v>84</v>
      </c>
      <c r="AV130" s="12" t="s">
        <v>84</v>
      </c>
      <c r="AW130" s="12" t="s">
        <v>36</v>
      </c>
      <c r="AX130" s="12" t="s">
        <v>75</v>
      </c>
      <c r="AY130" s="212" t="s">
        <v>182</v>
      </c>
    </row>
    <row r="131" spans="2:51" s="12" customFormat="1">
      <c r="B131" s="202"/>
      <c r="C131" s="203"/>
      <c r="D131" s="199" t="s">
        <v>193</v>
      </c>
      <c r="E131" s="204" t="s">
        <v>28</v>
      </c>
      <c r="F131" s="205" t="s">
        <v>1488</v>
      </c>
      <c r="G131" s="203"/>
      <c r="H131" s="206">
        <v>8.2149999999999999</v>
      </c>
      <c r="I131" s="207"/>
      <c r="J131" s="203"/>
      <c r="K131" s="203"/>
      <c r="L131" s="208"/>
      <c r="M131" s="209"/>
      <c r="N131" s="210"/>
      <c r="O131" s="210"/>
      <c r="P131" s="210"/>
      <c r="Q131" s="210"/>
      <c r="R131" s="210"/>
      <c r="S131" s="210"/>
      <c r="T131" s="211"/>
      <c r="AT131" s="212" t="s">
        <v>193</v>
      </c>
      <c r="AU131" s="212" t="s">
        <v>84</v>
      </c>
      <c r="AV131" s="12" t="s">
        <v>84</v>
      </c>
      <c r="AW131" s="12" t="s">
        <v>36</v>
      </c>
      <c r="AX131" s="12" t="s">
        <v>75</v>
      </c>
      <c r="AY131" s="212" t="s">
        <v>182</v>
      </c>
    </row>
    <row r="132" spans="2:51" s="12" customFormat="1">
      <c r="B132" s="202"/>
      <c r="C132" s="203"/>
      <c r="D132" s="199" t="s">
        <v>193</v>
      </c>
      <c r="E132" s="204" t="s">
        <v>28</v>
      </c>
      <c r="F132" s="205" t="s">
        <v>1489</v>
      </c>
      <c r="G132" s="203"/>
      <c r="H132" s="206">
        <v>2.5859999999999999</v>
      </c>
      <c r="I132" s="207"/>
      <c r="J132" s="203"/>
      <c r="K132" s="203"/>
      <c r="L132" s="208"/>
      <c r="M132" s="209"/>
      <c r="N132" s="210"/>
      <c r="O132" s="210"/>
      <c r="P132" s="210"/>
      <c r="Q132" s="210"/>
      <c r="R132" s="210"/>
      <c r="S132" s="210"/>
      <c r="T132" s="211"/>
      <c r="AT132" s="212" t="s">
        <v>193</v>
      </c>
      <c r="AU132" s="212" t="s">
        <v>84</v>
      </c>
      <c r="AV132" s="12" t="s">
        <v>84</v>
      </c>
      <c r="AW132" s="12" t="s">
        <v>36</v>
      </c>
      <c r="AX132" s="12" t="s">
        <v>75</v>
      </c>
      <c r="AY132" s="212" t="s">
        <v>182</v>
      </c>
    </row>
    <row r="133" spans="2:51" s="12" customFormat="1">
      <c r="B133" s="202"/>
      <c r="C133" s="203"/>
      <c r="D133" s="199" t="s">
        <v>193</v>
      </c>
      <c r="E133" s="204" t="s">
        <v>28</v>
      </c>
      <c r="F133" s="205" t="s">
        <v>1490</v>
      </c>
      <c r="G133" s="203"/>
      <c r="H133" s="206">
        <v>5.5620000000000003</v>
      </c>
      <c r="I133" s="207"/>
      <c r="J133" s="203"/>
      <c r="K133" s="203"/>
      <c r="L133" s="208"/>
      <c r="M133" s="209"/>
      <c r="N133" s="210"/>
      <c r="O133" s="210"/>
      <c r="P133" s="210"/>
      <c r="Q133" s="210"/>
      <c r="R133" s="210"/>
      <c r="S133" s="210"/>
      <c r="T133" s="211"/>
      <c r="AT133" s="212" t="s">
        <v>193</v>
      </c>
      <c r="AU133" s="212" t="s">
        <v>84</v>
      </c>
      <c r="AV133" s="12" t="s">
        <v>84</v>
      </c>
      <c r="AW133" s="12" t="s">
        <v>36</v>
      </c>
      <c r="AX133" s="12" t="s">
        <v>75</v>
      </c>
      <c r="AY133" s="212" t="s">
        <v>182</v>
      </c>
    </row>
    <row r="134" spans="2:51" s="12" customFormat="1">
      <c r="B134" s="202"/>
      <c r="C134" s="203"/>
      <c r="D134" s="199" t="s">
        <v>193</v>
      </c>
      <c r="E134" s="204" t="s">
        <v>28</v>
      </c>
      <c r="F134" s="205" t="s">
        <v>1491</v>
      </c>
      <c r="G134" s="203"/>
      <c r="H134" s="206">
        <v>8.0139999999999993</v>
      </c>
      <c r="I134" s="207"/>
      <c r="J134" s="203"/>
      <c r="K134" s="203"/>
      <c r="L134" s="208"/>
      <c r="M134" s="209"/>
      <c r="N134" s="210"/>
      <c r="O134" s="210"/>
      <c r="P134" s="210"/>
      <c r="Q134" s="210"/>
      <c r="R134" s="210"/>
      <c r="S134" s="210"/>
      <c r="T134" s="211"/>
      <c r="AT134" s="212" t="s">
        <v>193</v>
      </c>
      <c r="AU134" s="212" t="s">
        <v>84</v>
      </c>
      <c r="AV134" s="12" t="s">
        <v>84</v>
      </c>
      <c r="AW134" s="12" t="s">
        <v>36</v>
      </c>
      <c r="AX134" s="12" t="s">
        <v>75</v>
      </c>
      <c r="AY134" s="212" t="s">
        <v>182</v>
      </c>
    </row>
    <row r="135" spans="2:51" s="12" customFormat="1">
      <c r="B135" s="202"/>
      <c r="C135" s="203"/>
      <c r="D135" s="199" t="s">
        <v>193</v>
      </c>
      <c r="E135" s="204" t="s">
        <v>28</v>
      </c>
      <c r="F135" s="205" t="s">
        <v>1492</v>
      </c>
      <c r="G135" s="203"/>
      <c r="H135" s="206">
        <v>4.0570000000000004</v>
      </c>
      <c r="I135" s="207"/>
      <c r="J135" s="203"/>
      <c r="K135" s="203"/>
      <c r="L135" s="208"/>
      <c r="M135" s="209"/>
      <c r="N135" s="210"/>
      <c r="O135" s="210"/>
      <c r="P135" s="210"/>
      <c r="Q135" s="210"/>
      <c r="R135" s="210"/>
      <c r="S135" s="210"/>
      <c r="T135" s="211"/>
      <c r="AT135" s="212" t="s">
        <v>193</v>
      </c>
      <c r="AU135" s="212" t="s">
        <v>84</v>
      </c>
      <c r="AV135" s="12" t="s">
        <v>84</v>
      </c>
      <c r="AW135" s="12" t="s">
        <v>36</v>
      </c>
      <c r="AX135" s="12" t="s">
        <v>75</v>
      </c>
      <c r="AY135" s="212" t="s">
        <v>182</v>
      </c>
    </row>
    <row r="136" spans="2:51" s="12" customFormat="1">
      <c r="B136" s="202"/>
      <c r="C136" s="203"/>
      <c r="D136" s="199" t="s">
        <v>193</v>
      </c>
      <c r="E136" s="204" t="s">
        <v>28</v>
      </c>
      <c r="F136" s="205" t="s">
        <v>1493</v>
      </c>
      <c r="G136" s="203"/>
      <c r="H136" s="206">
        <v>11.943</v>
      </c>
      <c r="I136" s="207"/>
      <c r="J136" s="203"/>
      <c r="K136" s="203"/>
      <c r="L136" s="208"/>
      <c r="M136" s="209"/>
      <c r="N136" s="210"/>
      <c r="O136" s="210"/>
      <c r="P136" s="210"/>
      <c r="Q136" s="210"/>
      <c r="R136" s="210"/>
      <c r="S136" s="210"/>
      <c r="T136" s="211"/>
      <c r="AT136" s="212" t="s">
        <v>193</v>
      </c>
      <c r="AU136" s="212" t="s">
        <v>84</v>
      </c>
      <c r="AV136" s="12" t="s">
        <v>84</v>
      </c>
      <c r="AW136" s="12" t="s">
        <v>36</v>
      </c>
      <c r="AX136" s="12" t="s">
        <v>75</v>
      </c>
      <c r="AY136" s="212" t="s">
        <v>182</v>
      </c>
    </row>
    <row r="137" spans="2:51" s="12" customFormat="1">
      <c r="B137" s="202"/>
      <c r="C137" s="203"/>
      <c r="D137" s="199" t="s">
        <v>193</v>
      </c>
      <c r="E137" s="204" t="s">
        <v>28</v>
      </c>
      <c r="F137" s="205" t="s">
        <v>1494</v>
      </c>
      <c r="G137" s="203"/>
      <c r="H137" s="206">
        <v>3.8109999999999999</v>
      </c>
      <c r="I137" s="207"/>
      <c r="J137" s="203"/>
      <c r="K137" s="203"/>
      <c r="L137" s="208"/>
      <c r="M137" s="209"/>
      <c r="N137" s="210"/>
      <c r="O137" s="210"/>
      <c r="P137" s="210"/>
      <c r="Q137" s="210"/>
      <c r="R137" s="210"/>
      <c r="S137" s="210"/>
      <c r="T137" s="211"/>
      <c r="AT137" s="212" t="s">
        <v>193</v>
      </c>
      <c r="AU137" s="212" t="s">
        <v>84</v>
      </c>
      <c r="AV137" s="12" t="s">
        <v>84</v>
      </c>
      <c r="AW137" s="12" t="s">
        <v>36</v>
      </c>
      <c r="AX137" s="12" t="s">
        <v>75</v>
      </c>
      <c r="AY137" s="212" t="s">
        <v>182</v>
      </c>
    </row>
    <row r="138" spans="2:51" s="12" customFormat="1">
      <c r="B138" s="202"/>
      <c r="C138" s="203"/>
      <c r="D138" s="199" t="s">
        <v>193</v>
      </c>
      <c r="E138" s="204" t="s">
        <v>28</v>
      </c>
      <c r="F138" s="205" t="s">
        <v>1495</v>
      </c>
      <c r="G138" s="203"/>
      <c r="H138" s="206">
        <v>62.939</v>
      </c>
      <c r="I138" s="207"/>
      <c r="J138" s="203"/>
      <c r="K138" s="203"/>
      <c r="L138" s="208"/>
      <c r="M138" s="209"/>
      <c r="N138" s="210"/>
      <c r="O138" s="210"/>
      <c r="P138" s="210"/>
      <c r="Q138" s="210"/>
      <c r="R138" s="210"/>
      <c r="S138" s="210"/>
      <c r="T138" s="211"/>
      <c r="AT138" s="212" t="s">
        <v>193</v>
      </c>
      <c r="AU138" s="212" t="s">
        <v>84</v>
      </c>
      <c r="AV138" s="12" t="s">
        <v>84</v>
      </c>
      <c r="AW138" s="12" t="s">
        <v>36</v>
      </c>
      <c r="AX138" s="12" t="s">
        <v>75</v>
      </c>
      <c r="AY138" s="212" t="s">
        <v>182</v>
      </c>
    </row>
    <row r="139" spans="2:51" s="12" customFormat="1">
      <c r="B139" s="202"/>
      <c r="C139" s="203"/>
      <c r="D139" s="199" t="s">
        <v>193</v>
      </c>
      <c r="E139" s="204" t="s">
        <v>28</v>
      </c>
      <c r="F139" s="205" t="s">
        <v>1496</v>
      </c>
      <c r="G139" s="203"/>
      <c r="H139" s="206">
        <v>75.248999999999995</v>
      </c>
      <c r="I139" s="207"/>
      <c r="J139" s="203"/>
      <c r="K139" s="203"/>
      <c r="L139" s="208"/>
      <c r="M139" s="209"/>
      <c r="N139" s="210"/>
      <c r="O139" s="210"/>
      <c r="P139" s="210"/>
      <c r="Q139" s="210"/>
      <c r="R139" s="210"/>
      <c r="S139" s="210"/>
      <c r="T139" s="211"/>
      <c r="AT139" s="212" t="s">
        <v>193</v>
      </c>
      <c r="AU139" s="212" t="s">
        <v>84</v>
      </c>
      <c r="AV139" s="12" t="s">
        <v>84</v>
      </c>
      <c r="AW139" s="12" t="s">
        <v>36</v>
      </c>
      <c r="AX139" s="12" t="s">
        <v>75</v>
      </c>
      <c r="AY139" s="212" t="s">
        <v>182</v>
      </c>
    </row>
    <row r="140" spans="2:51" s="14" customFormat="1">
      <c r="B140" s="237"/>
      <c r="C140" s="238"/>
      <c r="D140" s="199" t="s">
        <v>193</v>
      </c>
      <c r="E140" s="239" t="s">
        <v>28</v>
      </c>
      <c r="F140" s="240" t="s">
        <v>413</v>
      </c>
      <c r="G140" s="238"/>
      <c r="H140" s="241">
        <v>211.166</v>
      </c>
      <c r="I140" s="242"/>
      <c r="J140" s="238"/>
      <c r="K140" s="238"/>
      <c r="L140" s="243"/>
      <c r="M140" s="244"/>
      <c r="N140" s="245"/>
      <c r="O140" s="245"/>
      <c r="P140" s="245"/>
      <c r="Q140" s="245"/>
      <c r="R140" s="245"/>
      <c r="S140" s="245"/>
      <c r="T140" s="246"/>
      <c r="AT140" s="247" t="s">
        <v>193</v>
      </c>
      <c r="AU140" s="247" t="s">
        <v>84</v>
      </c>
      <c r="AV140" s="14" t="s">
        <v>203</v>
      </c>
      <c r="AW140" s="14" t="s">
        <v>36</v>
      </c>
      <c r="AX140" s="14" t="s">
        <v>75</v>
      </c>
      <c r="AY140" s="247" t="s">
        <v>182</v>
      </c>
    </row>
    <row r="141" spans="2:51" s="12" customFormat="1">
      <c r="B141" s="202"/>
      <c r="C141" s="203"/>
      <c r="D141" s="199" t="s">
        <v>193</v>
      </c>
      <c r="E141" s="204" t="s">
        <v>28</v>
      </c>
      <c r="F141" s="205" t="s">
        <v>1497</v>
      </c>
      <c r="G141" s="203"/>
      <c r="H141" s="206">
        <v>36.262</v>
      </c>
      <c r="I141" s="207"/>
      <c r="J141" s="203"/>
      <c r="K141" s="203"/>
      <c r="L141" s="208"/>
      <c r="M141" s="209"/>
      <c r="N141" s="210"/>
      <c r="O141" s="210"/>
      <c r="P141" s="210"/>
      <c r="Q141" s="210"/>
      <c r="R141" s="210"/>
      <c r="S141" s="210"/>
      <c r="T141" s="211"/>
      <c r="AT141" s="212" t="s">
        <v>193</v>
      </c>
      <c r="AU141" s="212" t="s">
        <v>84</v>
      </c>
      <c r="AV141" s="12" t="s">
        <v>84</v>
      </c>
      <c r="AW141" s="12" t="s">
        <v>36</v>
      </c>
      <c r="AX141" s="12" t="s">
        <v>75</v>
      </c>
      <c r="AY141" s="212" t="s">
        <v>182</v>
      </c>
    </row>
    <row r="142" spans="2:51" s="12" customFormat="1">
      <c r="B142" s="202"/>
      <c r="C142" s="203"/>
      <c r="D142" s="199" t="s">
        <v>193</v>
      </c>
      <c r="E142" s="204" t="s">
        <v>28</v>
      </c>
      <c r="F142" s="205" t="s">
        <v>1498</v>
      </c>
      <c r="G142" s="203"/>
      <c r="H142" s="206">
        <v>33.578000000000003</v>
      </c>
      <c r="I142" s="207"/>
      <c r="J142" s="203"/>
      <c r="K142" s="203"/>
      <c r="L142" s="208"/>
      <c r="M142" s="209"/>
      <c r="N142" s="210"/>
      <c r="O142" s="210"/>
      <c r="P142" s="210"/>
      <c r="Q142" s="210"/>
      <c r="R142" s="210"/>
      <c r="S142" s="210"/>
      <c r="T142" s="211"/>
      <c r="AT142" s="212" t="s">
        <v>193</v>
      </c>
      <c r="AU142" s="212" t="s">
        <v>84</v>
      </c>
      <c r="AV142" s="12" t="s">
        <v>84</v>
      </c>
      <c r="AW142" s="12" t="s">
        <v>36</v>
      </c>
      <c r="AX142" s="12" t="s">
        <v>75</v>
      </c>
      <c r="AY142" s="212" t="s">
        <v>182</v>
      </c>
    </row>
    <row r="143" spans="2:51" s="12" customFormat="1">
      <c r="B143" s="202"/>
      <c r="C143" s="203"/>
      <c r="D143" s="199" t="s">
        <v>193</v>
      </c>
      <c r="E143" s="204" t="s">
        <v>28</v>
      </c>
      <c r="F143" s="205" t="s">
        <v>1499</v>
      </c>
      <c r="G143" s="203"/>
      <c r="H143" s="206">
        <v>26.611000000000001</v>
      </c>
      <c r="I143" s="207"/>
      <c r="J143" s="203"/>
      <c r="K143" s="203"/>
      <c r="L143" s="208"/>
      <c r="M143" s="209"/>
      <c r="N143" s="210"/>
      <c r="O143" s="210"/>
      <c r="P143" s="210"/>
      <c r="Q143" s="210"/>
      <c r="R143" s="210"/>
      <c r="S143" s="210"/>
      <c r="T143" s="211"/>
      <c r="AT143" s="212" t="s">
        <v>193</v>
      </c>
      <c r="AU143" s="212" t="s">
        <v>84</v>
      </c>
      <c r="AV143" s="12" t="s">
        <v>84</v>
      </c>
      <c r="AW143" s="12" t="s">
        <v>36</v>
      </c>
      <c r="AX143" s="12" t="s">
        <v>75</v>
      </c>
      <c r="AY143" s="212" t="s">
        <v>182</v>
      </c>
    </row>
    <row r="144" spans="2:51" s="14" customFormat="1">
      <c r="B144" s="237"/>
      <c r="C144" s="238"/>
      <c r="D144" s="199" t="s">
        <v>193</v>
      </c>
      <c r="E144" s="239" t="s">
        <v>28</v>
      </c>
      <c r="F144" s="240" t="s">
        <v>413</v>
      </c>
      <c r="G144" s="238"/>
      <c r="H144" s="241">
        <v>96.450999999999993</v>
      </c>
      <c r="I144" s="242"/>
      <c r="J144" s="238"/>
      <c r="K144" s="238"/>
      <c r="L144" s="243"/>
      <c r="M144" s="244"/>
      <c r="N144" s="245"/>
      <c r="O144" s="245"/>
      <c r="P144" s="245"/>
      <c r="Q144" s="245"/>
      <c r="R144" s="245"/>
      <c r="S144" s="245"/>
      <c r="T144" s="246"/>
      <c r="AT144" s="247" t="s">
        <v>193</v>
      </c>
      <c r="AU144" s="247" t="s">
        <v>84</v>
      </c>
      <c r="AV144" s="14" t="s">
        <v>203</v>
      </c>
      <c r="AW144" s="14" t="s">
        <v>36</v>
      </c>
      <c r="AX144" s="14" t="s">
        <v>75</v>
      </c>
      <c r="AY144" s="247" t="s">
        <v>182</v>
      </c>
    </row>
    <row r="145" spans="2:65" s="12" customFormat="1">
      <c r="B145" s="202"/>
      <c r="C145" s="203"/>
      <c r="D145" s="199" t="s">
        <v>193</v>
      </c>
      <c r="E145" s="204" t="s">
        <v>28</v>
      </c>
      <c r="F145" s="205" t="s">
        <v>1500</v>
      </c>
      <c r="G145" s="203"/>
      <c r="H145" s="206">
        <v>-27.216000000000001</v>
      </c>
      <c r="I145" s="207"/>
      <c r="J145" s="203"/>
      <c r="K145" s="203"/>
      <c r="L145" s="208"/>
      <c r="M145" s="209"/>
      <c r="N145" s="210"/>
      <c r="O145" s="210"/>
      <c r="P145" s="210"/>
      <c r="Q145" s="210"/>
      <c r="R145" s="210"/>
      <c r="S145" s="210"/>
      <c r="T145" s="211"/>
      <c r="AT145" s="212" t="s">
        <v>193</v>
      </c>
      <c r="AU145" s="212" t="s">
        <v>84</v>
      </c>
      <c r="AV145" s="12" t="s">
        <v>84</v>
      </c>
      <c r="AW145" s="12" t="s">
        <v>36</v>
      </c>
      <c r="AX145" s="12" t="s">
        <v>75</v>
      </c>
      <c r="AY145" s="212" t="s">
        <v>182</v>
      </c>
    </row>
    <row r="146" spans="2:65" s="14" customFormat="1">
      <c r="B146" s="237"/>
      <c r="C146" s="238"/>
      <c r="D146" s="199" t="s">
        <v>193</v>
      </c>
      <c r="E146" s="239" t="s">
        <v>28</v>
      </c>
      <c r="F146" s="240" t="s">
        <v>413</v>
      </c>
      <c r="G146" s="238"/>
      <c r="H146" s="241">
        <v>-27.216000000000001</v>
      </c>
      <c r="I146" s="242"/>
      <c r="J146" s="238"/>
      <c r="K146" s="238"/>
      <c r="L146" s="243"/>
      <c r="M146" s="244"/>
      <c r="N146" s="245"/>
      <c r="O146" s="245"/>
      <c r="P146" s="245"/>
      <c r="Q146" s="245"/>
      <c r="R146" s="245"/>
      <c r="S146" s="245"/>
      <c r="T146" s="246"/>
      <c r="AT146" s="247" t="s">
        <v>193</v>
      </c>
      <c r="AU146" s="247" t="s">
        <v>84</v>
      </c>
      <c r="AV146" s="14" t="s">
        <v>203</v>
      </c>
      <c r="AW146" s="14" t="s">
        <v>36</v>
      </c>
      <c r="AX146" s="14" t="s">
        <v>75</v>
      </c>
      <c r="AY146" s="247" t="s">
        <v>182</v>
      </c>
    </row>
    <row r="147" spans="2:65" s="12" customFormat="1">
      <c r="B147" s="202"/>
      <c r="C147" s="203"/>
      <c r="D147" s="199" t="s">
        <v>193</v>
      </c>
      <c r="E147" s="204" t="s">
        <v>28</v>
      </c>
      <c r="F147" s="205" t="s">
        <v>1501</v>
      </c>
      <c r="G147" s="203"/>
      <c r="H147" s="206">
        <v>168.24100000000001</v>
      </c>
      <c r="I147" s="207"/>
      <c r="J147" s="203"/>
      <c r="K147" s="203"/>
      <c r="L147" s="208"/>
      <c r="M147" s="209"/>
      <c r="N147" s="210"/>
      <c r="O147" s="210"/>
      <c r="P147" s="210"/>
      <c r="Q147" s="210"/>
      <c r="R147" s="210"/>
      <c r="S147" s="210"/>
      <c r="T147" s="211"/>
      <c r="AT147" s="212" t="s">
        <v>193</v>
      </c>
      <c r="AU147" s="212" t="s">
        <v>84</v>
      </c>
      <c r="AV147" s="12" t="s">
        <v>84</v>
      </c>
      <c r="AW147" s="12" t="s">
        <v>36</v>
      </c>
      <c r="AX147" s="12" t="s">
        <v>82</v>
      </c>
      <c r="AY147" s="212" t="s">
        <v>182</v>
      </c>
    </row>
    <row r="148" spans="2:65" s="1" customFormat="1" ht="24" customHeight="1">
      <c r="B148" s="35"/>
      <c r="C148" s="186" t="s">
        <v>230</v>
      </c>
      <c r="D148" s="186" t="s">
        <v>184</v>
      </c>
      <c r="E148" s="187" t="s">
        <v>355</v>
      </c>
      <c r="F148" s="188" t="s">
        <v>356</v>
      </c>
      <c r="G148" s="189" t="s">
        <v>187</v>
      </c>
      <c r="H148" s="190">
        <v>168.24100000000001</v>
      </c>
      <c r="I148" s="191"/>
      <c r="J148" s="192">
        <f>ROUND(I148*H148,2)</f>
        <v>0</v>
      </c>
      <c r="K148" s="188" t="s">
        <v>188</v>
      </c>
      <c r="L148" s="39"/>
      <c r="M148" s="193" t="s">
        <v>28</v>
      </c>
      <c r="N148" s="194" t="s">
        <v>46</v>
      </c>
      <c r="O148" s="64"/>
      <c r="P148" s="195">
        <f>O148*H148</f>
        <v>0</v>
      </c>
      <c r="Q148" s="195">
        <v>0</v>
      </c>
      <c r="R148" s="195">
        <f>Q148*H148</f>
        <v>0</v>
      </c>
      <c r="S148" s="195">
        <v>0</v>
      </c>
      <c r="T148" s="196">
        <f>S148*H148</f>
        <v>0</v>
      </c>
      <c r="AR148" s="197" t="s">
        <v>189</v>
      </c>
      <c r="AT148" s="197" t="s">
        <v>184</v>
      </c>
      <c r="AU148" s="197" t="s">
        <v>84</v>
      </c>
      <c r="AY148" s="18" t="s">
        <v>182</v>
      </c>
      <c r="BE148" s="198">
        <f>IF(N148="základní",J148,0)</f>
        <v>0</v>
      </c>
      <c r="BF148" s="198">
        <f>IF(N148="snížená",J148,0)</f>
        <v>0</v>
      </c>
      <c r="BG148" s="198">
        <f>IF(N148="zákl. přenesená",J148,0)</f>
        <v>0</v>
      </c>
      <c r="BH148" s="198">
        <f>IF(N148="sníž. přenesená",J148,0)</f>
        <v>0</v>
      </c>
      <c r="BI148" s="198">
        <f>IF(N148="nulová",J148,0)</f>
        <v>0</v>
      </c>
      <c r="BJ148" s="18" t="s">
        <v>82</v>
      </c>
      <c r="BK148" s="198">
        <f>ROUND(I148*H148,2)</f>
        <v>0</v>
      </c>
      <c r="BL148" s="18" t="s">
        <v>189</v>
      </c>
      <c r="BM148" s="197" t="s">
        <v>1502</v>
      </c>
    </row>
    <row r="149" spans="2:65" s="1" customFormat="1" ht="146.25">
      <c r="B149" s="35"/>
      <c r="C149" s="36"/>
      <c r="D149" s="199" t="s">
        <v>191</v>
      </c>
      <c r="E149" s="36"/>
      <c r="F149" s="200" t="s">
        <v>353</v>
      </c>
      <c r="G149" s="36"/>
      <c r="H149" s="36"/>
      <c r="I149" s="115"/>
      <c r="J149" s="36"/>
      <c r="K149" s="36"/>
      <c r="L149" s="39"/>
      <c r="M149" s="201"/>
      <c r="N149" s="64"/>
      <c r="O149" s="64"/>
      <c r="P149" s="64"/>
      <c r="Q149" s="64"/>
      <c r="R149" s="64"/>
      <c r="S149" s="64"/>
      <c r="T149" s="65"/>
      <c r="AT149" s="18" t="s">
        <v>191</v>
      </c>
      <c r="AU149" s="18" t="s">
        <v>84</v>
      </c>
    </row>
    <row r="150" spans="2:65" s="1" customFormat="1" ht="24" customHeight="1">
      <c r="B150" s="35"/>
      <c r="C150" s="186" t="s">
        <v>235</v>
      </c>
      <c r="D150" s="186" t="s">
        <v>184</v>
      </c>
      <c r="E150" s="187" t="s">
        <v>358</v>
      </c>
      <c r="F150" s="188" t="s">
        <v>359</v>
      </c>
      <c r="G150" s="189" t="s">
        <v>187</v>
      </c>
      <c r="H150" s="190">
        <v>112.16</v>
      </c>
      <c r="I150" s="191"/>
      <c r="J150" s="192">
        <f>ROUND(I150*H150,2)</f>
        <v>0</v>
      </c>
      <c r="K150" s="188" t="s">
        <v>188</v>
      </c>
      <c r="L150" s="39"/>
      <c r="M150" s="193" t="s">
        <v>28</v>
      </c>
      <c r="N150" s="194" t="s">
        <v>46</v>
      </c>
      <c r="O150" s="64"/>
      <c r="P150" s="195">
        <f>O150*H150</f>
        <v>0</v>
      </c>
      <c r="Q150" s="195">
        <v>0</v>
      </c>
      <c r="R150" s="195">
        <f>Q150*H150</f>
        <v>0</v>
      </c>
      <c r="S150" s="195">
        <v>0</v>
      </c>
      <c r="T150" s="196">
        <f>S150*H150</f>
        <v>0</v>
      </c>
      <c r="AR150" s="197" t="s">
        <v>189</v>
      </c>
      <c r="AT150" s="197" t="s">
        <v>184</v>
      </c>
      <c r="AU150" s="197" t="s">
        <v>84</v>
      </c>
      <c r="AY150" s="18" t="s">
        <v>182</v>
      </c>
      <c r="BE150" s="198">
        <f>IF(N150="základní",J150,0)</f>
        <v>0</v>
      </c>
      <c r="BF150" s="198">
        <f>IF(N150="snížená",J150,0)</f>
        <v>0</v>
      </c>
      <c r="BG150" s="198">
        <f>IF(N150="zákl. přenesená",J150,0)</f>
        <v>0</v>
      </c>
      <c r="BH150" s="198">
        <f>IF(N150="sníž. přenesená",J150,0)</f>
        <v>0</v>
      </c>
      <c r="BI150" s="198">
        <f>IF(N150="nulová",J150,0)</f>
        <v>0</v>
      </c>
      <c r="BJ150" s="18" t="s">
        <v>82</v>
      </c>
      <c r="BK150" s="198">
        <f>ROUND(I150*H150,2)</f>
        <v>0</v>
      </c>
      <c r="BL150" s="18" t="s">
        <v>189</v>
      </c>
      <c r="BM150" s="197" t="s">
        <v>1503</v>
      </c>
    </row>
    <row r="151" spans="2:65" s="1" customFormat="1" ht="146.25">
      <c r="B151" s="35"/>
      <c r="C151" s="36"/>
      <c r="D151" s="199" t="s">
        <v>191</v>
      </c>
      <c r="E151" s="36"/>
      <c r="F151" s="200" t="s">
        <v>353</v>
      </c>
      <c r="G151" s="36"/>
      <c r="H151" s="36"/>
      <c r="I151" s="115"/>
      <c r="J151" s="36"/>
      <c r="K151" s="36"/>
      <c r="L151" s="39"/>
      <c r="M151" s="201"/>
      <c r="N151" s="64"/>
      <c r="O151" s="64"/>
      <c r="P151" s="64"/>
      <c r="Q151" s="64"/>
      <c r="R151" s="64"/>
      <c r="S151" s="64"/>
      <c r="T151" s="65"/>
      <c r="AT151" s="18" t="s">
        <v>191</v>
      </c>
      <c r="AU151" s="18" t="s">
        <v>84</v>
      </c>
    </row>
    <row r="152" spans="2:65" s="12" customFormat="1">
      <c r="B152" s="202"/>
      <c r="C152" s="203"/>
      <c r="D152" s="199" t="s">
        <v>193</v>
      </c>
      <c r="E152" s="204" t="s">
        <v>28</v>
      </c>
      <c r="F152" s="205" t="s">
        <v>1504</v>
      </c>
      <c r="G152" s="203"/>
      <c r="H152" s="206">
        <v>112.16</v>
      </c>
      <c r="I152" s="207"/>
      <c r="J152" s="203"/>
      <c r="K152" s="203"/>
      <c r="L152" s="208"/>
      <c r="M152" s="209"/>
      <c r="N152" s="210"/>
      <c r="O152" s="210"/>
      <c r="P152" s="210"/>
      <c r="Q152" s="210"/>
      <c r="R152" s="210"/>
      <c r="S152" s="210"/>
      <c r="T152" s="211"/>
      <c r="AT152" s="212" t="s">
        <v>193</v>
      </c>
      <c r="AU152" s="212" t="s">
        <v>84</v>
      </c>
      <c r="AV152" s="12" t="s">
        <v>84</v>
      </c>
      <c r="AW152" s="12" t="s">
        <v>36</v>
      </c>
      <c r="AX152" s="12" t="s">
        <v>82</v>
      </c>
      <c r="AY152" s="212" t="s">
        <v>182</v>
      </c>
    </row>
    <row r="153" spans="2:65" s="1" customFormat="1" ht="24" customHeight="1">
      <c r="B153" s="35"/>
      <c r="C153" s="186" t="s">
        <v>240</v>
      </c>
      <c r="D153" s="186" t="s">
        <v>184</v>
      </c>
      <c r="E153" s="187" t="s">
        <v>361</v>
      </c>
      <c r="F153" s="188" t="s">
        <v>362</v>
      </c>
      <c r="G153" s="189" t="s">
        <v>187</v>
      </c>
      <c r="H153" s="190">
        <v>112.16</v>
      </c>
      <c r="I153" s="191"/>
      <c r="J153" s="192">
        <f>ROUND(I153*H153,2)</f>
        <v>0</v>
      </c>
      <c r="K153" s="188" t="s">
        <v>188</v>
      </c>
      <c r="L153" s="39"/>
      <c r="M153" s="193" t="s">
        <v>28</v>
      </c>
      <c r="N153" s="194" t="s">
        <v>46</v>
      </c>
      <c r="O153" s="64"/>
      <c r="P153" s="195">
        <f>O153*H153</f>
        <v>0</v>
      </c>
      <c r="Q153" s="195">
        <v>0</v>
      </c>
      <c r="R153" s="195">
        <f>Q153*H153</f>
        <v>0</v>
      </c>
      <c r="S153" s="195">
        <v>0</v>
      </c>
      <c r="T153" s="196">
        <f>S153*H153</f>
        <v>0</v>
      </c>
      <c r="AR153" s="197" t="s">
        <v>189</v>
      </c>
      <c r="AT153" s="197" t="s">
        <v>184</v>
      </c>
      <c r="AU153" s="197" t="s">
        <v>84</v>
      </c>
      <c r="AY153" s="18" t="s">
        <v>182</v>
      </c>
      <c r="BE153" s="198">
        <f>IF(N153="základní",J153,0)</f>
        <v>0</v>
      </c>
      <c r="BF153" s="198">
        <f>IF(N153="snížená",J153,0)</f>
        <v>0</v>
      </c>
      <c r="BG153" s="198">
        <f>IF(N153="zákl. přenesená",J153,0)</f>
        <v>0</v>
      </c>
      <c r="BH153" s="198">
        <f>IF(N153="sníž. přenesená",J153,0)</f>
        <v>0</v>
      </c>
      <c r="BI153" s="198">
        <f>IF(N153="nulová",J153,0)</f>
        <v>0</v>
      </c>
      <c r="BJ153" s="18" t="s">
        <v>82</v>
      </c>
      <c r="BK153" s="198">
        <f>ROUND(I153*H153,2)</f>
        <v>0</v>
      </c>
      <c r="BL153" s="18" t="s">
        <v>189</v>
      </c>
      <c r="BM153" s="197" t="s">
        <v>1505</v>
      </c>
    </row>
    <row r="154" spans="2:65" s="1" customFormat="1" ht="146.25">
      <c r="B154" s="35"/>
      <c r="C154" s="36"/>
      <c r="D154" s="199" t="s">
        <v>191</v>
      </c>
      <c r="E154" s="36"/>
      <c r="F154" s="200" t="s">
        <v>353</v>
      </c>
      <c r="G154" s="36"/>
      <c r="H154" s="36"/>
      <c r="I154" s="115"/>
      <c r="J154" s="36"/>
      <c r="K154" s="36"/>
      <c r="L154" s="39"/>
      <c r="M154" s="201"/>
      <c r="N154" s="64"/>
      <c r="O154" s="64"/>
      <c r="P154" s="64"/>
      <c r="Q154" s="64"/>
      <c r="R154" s="64"/>
      <c r="S154" s="64"/>
      <c r="T154" s="65"/>
      <c r="AT154" s="18" t="s">
        <v>191</v>
      </c>
      <c r="AU154" s="18" t="s">
        <v>84</v>
      </c>
    </row>
    <row r="155" spans="2:65" s="1" customFormat="1" ht="24" customHeight="1">
      <c r="B155" s="35"/>
      <c r="C155" s="186" t="s">
        <v>247</v>
      </c>
      <c r="D155" s="186" t="s">
        <v>184</v>
      </c>
      <c r="E155" s="187" t="s">
        <v>364</v>
      </c>
      <c r="F155" s="188" t="s">
        <v>365</v>
      </c>
      <c r="G155" s="189" t="s">
        <v>187</v>
      </c>
      <c r="H155" s="190">
        <v>25.193999999999999</v>
      </c>
      <c r="I155" s="191"/>
      <c r="J155" s="192">
        <f>ROUND(I155*H155,2)</f>
        <v>0</v>
      </c>
      <c r="K155" s="188" t="s">
        <v>188</v>
      </c>
      <c r="L155" s="39"/>
      <c r="M155" s="193" t="s">
        <v>28</v>
      </c>
      <c r="N155" s="194" t="s">
        <v>46</v>
      </c>
      <c r="O155" s="64"/>
      <c r="P155" s="195">
        <f>O155*H155</f>
        <v>0</v>
      </c>
      <c r="Q155" s="195">
        <v>0</v>
      </c>
      <c r="R155" s="195">
        <f>Q155*H155</f>
        <v>0</v>
      </c>
      <c r="S155" s="195">
        <v>0</v>
      </c>
      <c r="T155" s="196">
        <f>S155*H155</f>
        <v>0</v>
      </c>
      <c r="AR155" s="197" t="s">
        <v>189</v>
      </c>
      <c r="AT155" s="197" t="s">
        <v>184</v>
      </c>
      <c r="AU155" s="197" t="s">
        <v>84</v>
      </c>
      <c r="AY155" s="18" t="s">
        <v>182</v>
      </c>
      <c r="BE155" s="198">
        <f>IF(N155="základní",J155,0)</f>
        <v>0</v>
      </c>
      <c r="BF155" s="198">
        <f>IF(N155="snížená",J155,0)</f>
        <v>0</v>
      </c>
      <c r="BG155" s="198">
        <f>IF(N155="zákl. přenesená",J155,0)</f>
        <v>0</v>
      </c>
      <c r="BH155" s="198">
        <f>IF(N155="sníž. přenesená",J155,0)</f>
        <v>0</v>
      </c>
      <c r="BI155" s="198">
        <f>IF(N155="nulová",J155,0)</f>
        <v>0</v>
      </c>
      <c r="BJ155" s="18" t="s">
        <v>82</v>
      </c>
      <c r="BK155" s="198">
        <f>ROUND(I155*H155,2)</f>
        <v>0</v>
      </c>
      <c r="BL155" s="18" t="s">
        <v>189</v>
      </c>
      <c r="BM155" s="197" t="s">
        <v>1506</v>
      </c>
    </row>
    <row r="156" spans="2:65" s="1" customFormat="1" ht="146.25">
      <c r="B156" s="35"/>
      <c r="C156" s="36"/>
      <c r="D156" s="199" t="s">
        <v>191</v>
      </c>
      <c r="E156" s="36"/>
      <c r="F156" s="200" t="s">
        <v>367</v>
      </c>
      <c r="G156" s="36"/>
      <c r="H156" s="36"/>
      <c r="I156" s="115"/>
      <c r="J156" s="36"/>
      <c r="K156" s="36"/>
      <c r="L156" s="39"/>
      <c r="M156" s="201"/>
      <c r="N156" s="64"/>
      <c r="O156" s="64"/>
      <c r="P156" s="64"/>
      <c r="Q156" s="64"/>
      <c r="R156" s="64"/>
      <c r="S156" s="64"/>
      <c r="T156" s="65"/>
      <c r="AT156" s="18" t="s">
        <v>191</v>
      </c>
      <c r="AU156" s="18" t="s">
        <v>84</v>
      </c>
    </row>
    <row r="157" spans="2:65" s="12" customFormat="1">
      <c r="B157" s="202"/>
      <c r="C157" s="203"/>
      <c r="D157" s="199" t="s">
        <v>193</v>
      </c>
      <c r="E157" s="204" t="s">
        <v>28</v>
      </c>
      <c r="F157" s="205" t="s">
        <v>1507</v>
      </c>
      <c r="G157" s="203"/>
      <c r="H157" s="206">
        <v>5.4429999999999996</v>
      </c>
      <c r="I157" s="207"/>
      <c r="J157" s="203"/>
      <c r="K157" s="203"/>
      <c r="L157" s="208"/>
      <c r="M157" s="209"/>
      <c r="N157" s="210"/>
      <c r="O157" s="210"/>
      <c r="P157" s="210"/>
      <c r="Q157" s="210"/>
      <c r="R157" s="210"/>
      <c r="S157" s="210"/>
      <c r="T157" s="211"/>
      <c r="AT157" s="212" t="s">
        <v>193</v>
      </c>
      <c r="AU157" s="212" t="s">
        <v>84</v>
      </c>
      <c r="AV157" s="12" t="s">
        <v>84</v>
      </c>
      <c r="AW157" s="12" t="s">
        <v>36</v>
      </c>
      <c r="AX157" s="12" t="s">
        <v>75</v>
      </c>
      <c r="AY157" s="212" t="s">
        <v>182</v>
      </c>
    </row>
    <row r="158" spans="2:65" s="12" customFormat="1">
      <c r="B158" s="202"/>
      <c r="C158" s="203"/>
      <c r="D158" s="199" t="s">
        <v>193</v>
      </c>
      <c r="E158" s="204" t="s">
        <v>28</v>
      </c>
      <c r="F158" s="205" t="s">
        <v>1508</v>
      </c>
      <c r="G158" s="203"/>
      <c r="H158" s="206">
        <v>5.0869999999999997</v>
      </c>
      <c r="I158" s="207"/>
      <c r="J158" s="203"/>
      <c r="K158" s="203"/>
      <c r="L158" s="208"/>
      <c r="M158" s="209"/>
      <c r="N158" s="210"/>
      <c r="O158" s="210"/>
      <c r="P158" s="210"/>
      <c r="Q158" s="210"/>
      <c r="R158" s="210"/>
      <c r="S158" s="210"/>
      <c r="T158" s="211"/>
      <c r="AT158" s="212" t="s">
        <v>193</v>
      </c>
      <c r="AU158" s="212" t="s">
        <v>84</v>
      </c>
      <c r="AV158" s="12" t="s">
        <v>84</v>
      </c>
      <c r="AW158" s="12" t="s">
        <v>36</v>
      </c>
      <c r="AX158" s="12" t="s">
        <v>75</v>
      </c>
      <c r="AY158" s="212" t="s">
        <v>182</v>
      </c>
    </row>
    <row r="159" spans="2:65" s="12" customFormat="1">
      <c r="B159" s="202"/>
      <c r="C159" s="203"/>
      <c r="D159" s="199" t="s">
        <v>193</v>
      </c>
      <c r="E159" s="204" t="s">
        <v>28</v>
      </c>
      <c r="F159" s="205" t="s">
        <v>1509</v>
      </c>
      <c r="G159" s="203"/>
      <c r="H159" s="206">
        <v>4.6660000000000004</v>
      </c>
      <c r="I159" s="207"/>
      <c r="J159" s="203"/>
      <c r="K159" s="203"/>
      <c r="L159" s="208"/>
      <c r="M159" s="209"/>
      <c r="N159" s="210"/>
      <c r="O159" s="210"/>
      <c r="P159" s="210"/>
      <c r="Q159" s="210"/>
      <c r="R159" s="210"/>
      <c r="S159" s="210"/>
      <c r="T159" s="211"/>
      <c r="AT159" s="212" t="s">
        <v>193</v>
      </c>
      <c r="AU159" s="212" t="s">
        <v>84</v>
      </c>
      <c r="AV159" s="12" t="s">
        <v>84</v>
      </c>
      <c r="AW159" s="12" t="s">
        <v>36</v>
      </c>
      <c r="AX159" s="12" t="s">
        <v>75</v>
      </c>
      <c r="AY159" s="212" t="s">
        <v>182</v>
      </c>
    </row>
    <row r="160" spans="2:65" s="12" customFormat="1">
      <c r="B160" s="202"/>
      <c r="C160" s="203"/>
      <c r="D160" s="199" t="s">
        <v>193</v>
      </c>
      <c r="E160" s="204" t="s">
        <v>28</v>
      </c>
      <c r="F160" s="205" t="s">
        <v>1510</v>
      </c>
      <c r="G160" s="203"/>
      <c r="H160" s="206">
        <v>4.7300000000000004</v>
      </c>
      <c r="I160" s="207"/>
      <c r="J160" s="203"/>
      <c r="K160" s="203"/>
      <c r="L160" s="208"/>
      <c r="M160" s="209"/>
      <c r="N160" s="210"/>
      <c r="O160" s="210"/>
      <c r="P160" s="210"/>
      <c r="Q160" s="210"/>
      <c r="R160" s="210"/>
      <c r="S160" s="210"/>
      <c r="T160" s="211"/>
      <c r="AT160" s="212" t="s">
        <v>193</v>
      </c>
      <c r="AU160" s="212" t="s">
        <v>84</v>
      </c>
      <c r="AV160" s="12" t="s">
        <v>84</v>
      </c>
      <c r="AW160" s="12" t="s">
        <v>36</v>
      </c>
      <c r="AX160" s="12" t="s">
        <v>75</v>
      </c>
      <c r="AY160" s="212" t="s">
        <v>182</v>
      </c>
    </row>
    <row r="161" spans="2:65" s="12" customFormat="1">
      <c r="B161" s="202"/>
      <c r="C161" s="203"/>
      <c r="D161" s="199" t="s">
        <v>193</v>
      </c>
      <c r="E161" s="204" t="s">
        <v>28</v>
      </c>
      <c r="F161" s="205" t="s">
        <v>1511</v>
      </c>
      <c r="G161" s="203"/>
      <c r="H161" s="206">
        <v>4.633</v>
      </c>
      <c r="I161" s="207"/>
      <c r="J161" s="203"/>
      <c r="K161" s="203"/>
      <c r="L161" s="208"/>
      <c r="M161" s="209"/>
      <c r="N161" s="210"/>
      <c r="O161" s="210"/>
      <c r="P161" s="210"/>
      <c r="Q161" s="210"/>
      <c r="R161" s="210"/>
      <c r="S161" s="210"/>
      <c r="T161" s="211"/>
      <c r="AT161" s="212" t="s">
        <v>193</v>
      </c>
      <c r="AU161" s="212" t="s">
        <v>84</v>
      </c>
      <c r="AV161" s="12" t="s">
        <v>84</v>
      </c>
      <c r="AW161" s="12" t="s">
        <v>36</v>
      </c>
      <c r="AX161" s="12" t="s">
        <v>75</v>
      </c>
      <c r="AY161" s="212" t="s">
        <v>182</v>
      </c>
    </row>
    <row r="162" spans="2:65" s="12" customFormat="1">
      <c r="B162" s="202"/>
      <c r="C162" s="203"/>
      <c r="D162" s="199" t="s">
        <v>193</v>
      </c>
      <c r="E162" s="204" t="s">
        <v>28</v>
      </c>
      <c r="F162" s="205" t="s">
        <v>1512</v>
      </c>
      <c r="G162" s="203"/>
      <c r="H162" s="206">
        <v>4.1150000000000002</v>
      </c>
      <c r="I162" s="207"/>
      <c r="J162" s="203"/>
      <c r="K162" s="203"/>
      <c r="L162" s="208"/>
      <c r="M162" s="209"/>
      <c r="N162" s="210"/>
      <c r="O162" s="210"/>
      <c r="P162" s="210"/>
      <c r="Q162" s="210"/>
      <c r="R162" s="210"/>
      <c r="S162" s="210"/>
      <c r="T162" s="211"/>
      <c r="AT162" s="212" t="s">
        <v>193</v>
      </c>
      <c r="AU162" s="212" t="s">
        <v>84</v>
      </c>
      <c r="AV162" s="12" t="s">
        <v>84</v>
      </c>
      <c r="AW162" s="12" t="s">
        <v>36</v>
      </c>
      <c r="AX162" s="12" t="s">
        <v>75</v>
      </c>
      <c r="AY162" s="212" t="s">
        <v>182</v>
      </c>
    </row>
    <row r="163" spans="2:65" s="12" customFormat="1">
      <c r="B163" s="202"/>
      <c r="C163" s="203"/>
      <c r="D163" s="199" t="s">
        <v>193</v>
      </c>
      <c r="E163" s="204" t="s">
        <v>28</v>
      </c>
      <c r="F163" s="205" t="s">
        <v>1510</v>
      </c>
      <c r="G163" s="203"/>
      <c r="H163" s="206">
        <v>4.7300000000000004</v>
      </c>
      <c r="I163" s="207"/>
      <c r="J163" s="203"/>
      <c r="K163" s="203"/>
      <c r="L163" s="208"/>
      <c r="M163" s="209"/>
      <c r="N163" s="210"/>
      <c r="O163" s="210"/>
      <c r="P163" s="210"/>
      <c r="Q163" s="210"/>
      <c r="R163" s="210"/>
      <c r="S163" s="210"/>
      <c r="T163" s="211"/>
      <c r="AT163" s="212" t="s">
        <v>193</v>
      </c>
      <c r="AU163" s="212" t="s">
        <v>84</v>
      </c>
      <c r="AV163" s="12" t="s">
        <v>84</v>
      </c>
      <c r="AW163" s="12" t="s">
        <v>36</v>
      </c>
      <c r="AX163" s="12" t="s">
        <v>75</v>
      </c>
      <c r="AY163" s="212" t="s">
        <v>182</v>
      </c>
    </row>
    <row r="164" spans="2:65" s="12" customFormat="1">
      <c r="B164" s="202"/>
      <c r="C164" s="203"/>
      <c r="D164" s="199" t="s">
        <v>193</v>
      </c>
      <c r="E164" s="204" t="s">
        <v>28</v>
      </c>
      <c r="F164" s="205" t="s">
        <v>1513</v>
      </c>
      <c r="G164" s="203"/>
      <c r="H164" s="206">
        <v>4.5679999999999996</v>
      </c>
      <c r="I164" s="207"/>
      <c r="J164" s="203"/>
      <c r="K164" s="203"/>
      <c r="L164" s="208"/>
      <c r="M164" s="209"/>
      <c r="N164" s="210"/>
      <c r="O164" s="210"/>
      <c r="P164" s="210"/>
      <c r="Q164" s="210"/>
      <c r="R164" s="210"/>
      <c r="S164" s="210"/>
      <c r="T164" s="211"/>
      <c r="AT164" s="212" t="s">
        <v>193</v>
      </c>
      <c r="AU164" s="212" t="s">
        <v>84</v>
      </c>
      <c r="AV164" s="12" t="s">
        <v>84</v>
      </c>
      <c r="AW164" s="12" t="s">
        <v>36</v>
      </c>
      <c r="AX164" s="12" t="s">
        <v>75</v>
      </c>
      <c r="AY164" s="212" t="s">
        <v>182</v>
      </c>
    </row>
    <row r="165" spans="2:65" s="12" customFormat="1">
      <c r="B165" s="202"/>
      <c r="C165" s="203"/>
      <c r="D165" s="199" t="s">
        <v>193</v>
      </c>
      <c r="E165" s="204" t="s">
        <v>28</v>
      </c>
      <c r="F165" s="205" t="s">
        <v>1514</v>
      </c>
      <c r="G165" s="203"/>
      <c r="H165" s="206">
        <v>4.0179999999999998</v>
      </c>
      <c r="I165" s="207"/>
      <c r="J165" s="203"/>
      <c r="K165" s="203"/>
      <c r="L165" s="208"/>
      <c r="M165" s="209"/>
      <c r="N165" s="210"/>
      <c r="O165" s="210"/>
      <c r="P165" s="210"/>
      <c r="Q165" s="210"/>
      <c r="R165" s="210"/>
      <c r="S165" s="210"/>
      <c r="T165" s="211"/>
      <c r="AT165" s="212" t="s">
        <v>193</v>
      </c>
      <c r="AU165" s="212" t="s">
        <v>84</v>
      </c>
      <c r="AV165" s="12" t="s">
        <v>84</v>
      </c>
      <c r="AW165" s="12" t="s">
        <v>36</v>
      </c>
      <c r="AX165" s="12" t="s">
        <v>75</v>
      </c>
      <c r="AY165" s="212" t="s">
        <v>182</v>
      </c>
    </row>
    <row r="166" spans="2:65" s="14" customFormat="1">
      <c r="B166" s="237"/>
      <c r="C166" s="238"/>
      <c r="D166" s="199" t="s">
        <v>193</v>
      </c>
      <c r="E166" s="239" t="s">
        <v>28</v>
      </c>
      <c r="F166" s="240" t="s">
        <v>413</v>
      </c>
      <c r="G166" s="238"/>
      <c r="H166" s="241">
        <v>41.99</v>
      </c>
      <c r="I166" s="242"/>
      <c r="J166" s="238"/>
      <c r="K166" s="238"/>
      <c r="L166" s="243"/>
      <c r="M166" s="244"/>
      <c r="N166" s="245"/>
      <c r="O166" s="245"/>
      <c r="P166" s="245"/>
      <c r="Q166" s="245"/>
      <c r="R166" s="245"/>
      <c r="S166" s="245"/>
      <c r="T166" s="246"/>
      <c r="AT166" s="247" t="s">
        <v>193</v>
      </c>
      <c r="AU166" s="247" t="s">
        <v>84</v>
      </c>
      <c r="AV166" s="14" t="s">
        <v>203</v>
      </c>
      <c r="AW166" s="14" t="s">
        <v>36</v>
      </c>
      <c r="AX166" s="14" t="s">
        <v>75</v>
      </c>
      <c r="AY166" s="247" t="s">
        <v>182</v>
      </c>
    </row>
    <row r="167" spans="2:65" s="12" customFormat="1">
      <c r="B167" s="202"/>
      <c r="C167" s="203"/>
      <c r="D167" s="199" t="s">
        <v>193</v>
      </c>
      <c r="E167" s="204" t="s">
        <v>28</v>
      </c>
      <c r="F167" s="205" t="s">
        <v>1515</v>
      </c>
      <c r="G167" s="203"/>
      <c r="H167" s="206">
        <v>25.193999999999999</v>
      </c>
      <c r="I167" s="207"/>
      <c r="J167" s="203"/>
      <c r="K167" s="203"/>
      <c r="L167" s="208"/>
      <c r="M167" s="209"/>
      <c r="N167" s="210"/>
      <c r="O167" s="210"/>
      <c r="P167" s="210"/>
      <c r="Q167" s="210"/>
      <c r="R167" s="210"/>
      <c r="S167" s="210"/>
      <c r="T167" s="211"/>
      <c r="AT167" s="212" t="s">
        <v>193</v>
      </c>
      <c r="AU167" s="212" t="s">
        <v>84</v>
      </c>
      <c r="AV167" s="12" t="s">
        <v>84</v>
      </c>
      <c r="AW167" s="12" t="s">
        <v>36</v>
      </c>
      <c r="AX167" s="12" t="s">
        <v>82</v>
      </c>
      <c r="AY167" s="212" t="s">
        <v>182</v>
      </c>
    </row>
    <row r="168" spans="2:65" s="1" customFormat="1" ht="24" customHeight="1">
      <c r="B168" s="35"/>
      <c r="C168" s="186" t="s">
        <v>254</v>
      </c>
      <c r="D168" s="186" t="s">
        <v>184</v>
      </c>
      <c r="E168" s="187" t="s">
        <v>369</v>
      </c>
      <c r="F168" s="188" t="s">
        <v>370</v>
      </c>
      <c r="G168" s="189" t="s">
        <v>187</v>
      </c>
      <c r="H168" s="190">
        <v>25.193999999999999</v>
      </c>
      <c r="I168" s="191"/>
      <c r="J168" s="192">
        <f>ROUND(I168*H168,2)</f>
        <v>0</v>
      </c>
      <c r="K168" s="188" t="s">
        <v>188</v>
      </c>
      <c r="L168" s="39"/>
      <c r="M168" s="193" t="s">
        <v>28</v>
      </c>
      <c r="N168" s="194" t="s">
        <v>46</v>
      </c>
      <c r="O168" s="64"/>
      <c r="P168" s="195">
        <f>O168*H168</f>
        <v>0</v>
      </c>
      <c r="Q168" s="195">
        <v>0</v>
      </c>
      <c r="R168" s="195">
        <f>Q168*H168</f>
        <v>0</v>
      </c>
      <c r="S168" s="195">
        <v>0</v>
      </c>
      <c r="T168" s="196">
        <f>S168*H168</f>
        <v>0</v>
      </c>
      <c r="AR168" s="197" t="s">
        <v>189</v>
      </c>
      <c r="AT168" s="197" t="s">
        <v>184</v>
      </c>
      <c r="AU168" s="197" t="s">
        <v>84</v>
      </c>
      <c r="AY168" s="18" t="s">
        <v>182</v>
      </c>
      <c r="BE168" s="198">
        <f>IF(N168="základní",J168,0)</f>
        <v>0</v>
      </c>
      <c r="BF168" s="198">
        <f>IF(N168="snížená",J168,0)</f>
        <v>0</v>
      </c>
      <c r="BG168" s="198">
        <f>IF(N168="zákl. přenesená",J168,0)</f>
        <v>0</v>
      </c>
      <c r="BH168" s="198">
        <f>IF(N168="sníž. přenesená",J168,0)</f>
        <v>0</v>
      </c>
      <c r="BI168" s="198">
        <f>IF(N168="nulová",J168,0)</f>
        <v>0</v>
      </c>
      <c r="BJ168" s="18" t="s">
        <v>82</v>
      </c>
      <c r="BK168" s="198">
        <f>ROUND(I168*H168,2)</f>
        <v>0</v>
      </c>
      <c r="BL168" s="18" t="s">
        <v>189</v>
      </c>
      <c r="BM168" s="197" t="s">
        <v>1516</v>
      </c>
    </row>
    <row r="169" spans="2:65" s="1" customFormat="1" ht="146.25">
      <c r="B169" s="35"/>
      <c r="C169" s="36"/>
      <c r="D169" s="199" t="s">
        <v>191</v>
      </c>
      <c r="E169" s="36"/>
      <c r="F169" s="200" t="s">
        <v>367</v>
      </c>
      <c r="G169" s="36"/>
      <c r="H169" s="36"/>
      <c r="I169" s="115"/>
      <c r="J169" s="36"/>
      <c r="K169" s="36"/>
      <c r="L169" s="39"/>
      <c r="M169" s="201"/>
      <c r="N169" s="64"/>
      <c r="O169" s="64"/>
      <c r="P169" s="64"/>
      <c r="Q169" s="64"/>
      <c r="R169" s="64"/>
      <c r="S169" s="64"/>
      <c r="T169" s="65"/>
      <c r="AT169" s="18" t="s">
        <v>191</v>
      </c>
      <c r="AU169" s="18" t="s">
        <v>84</v>
      </c>
    </row>
    <row r="170" spans="2:65" s="1" customFormat="1" ht="24" customHeight="1">
      <c r="B170" s="35"/>
      <c r="C170" s="186" t="s">
        <v>262</v>
      </c>
      <c r="D170" s="186" t="s">
        <v>184</v>
      </c>
      <c r="E170" s="187" t="s">
        <v>372</v>
      </c>
      <c r="F170" s="188" t="s">
        <v>373</v>
      </c>
      <c r="G170" s="189" t="s">
        <v>187</v>
      </c>
      <c r="H170" s="190">
        <v>16.795999999999999</v>
      </c>
      <c r="I170" s="191"/>
      <c r="J170" s="192">
        <f>ROUND(I170*H170,2)</f>
        <v>0</v>
      </c>
      <c r="K170" s="188" t="s">
        <v>188</v>
      </c>
      <c r="L170" s="39"/>
      <c r="M170" s="193" t="s">
        <v>28</v>
      </c>
      <c r="N170" s="194" t="s">
        <v>46</v>
      </c>
      <c r="O170" s="64"/>
      <c r="P170" s="195">
        <f>O170*H170</f>
        <v>0</v>
      </c>
      <c r="Q170" s="195">
        <v>0</v>
      </c>
      <c r="R170" s="195">
        <f>Q170*H170</f>
        <v>0</v>
      </c>
      <c r="S170" s="195">
        <v>0</v>
      </c>
      <c r="T170" s="196">
        <f>S170*H170</f>
        <v>0</v>
      </c>
      <c r="AR170" s="197" t="s">
        <v>189</v>
      </c>
      <c r="AT170" s="197" t="s">
        <v>184</v>
      </c>
      <c r="AU170" s="197" t="s">
        <v>84</v>
      </c>
      <c r="AY170" s="18" t="s">
        <v>182</v>
      </c>
      <c r="BE170" s="198">
        <f>IF(N170="základní",J170,0)</f>
        <v>0</v>
      </c>
      <c r="BF170" s="198">
        <f>IF(N170="snížená",J170,0)</f>
        <v>0</v>
      </c>
      <c r="BG170" s="198">
        <f>IF(N170="zákl. přenesená",J170,0)</f>
        <v>0</v>
      </c>
      <c r="BH170" s="198">
        <f>IF(N170="sníž. přenesená",J170,0)</f>
        <v>0</v>
      </c>
      <c r="BI170" s="198">
        <f>IF(N170="nulová",J170,0)</f>
        <v>0</v>
      </c>
      <c r="BJ170" s="18" t="s">
        <v>82</v>
      </c>
      <c r="BK170" s="198">
        <f>ROUND(I170*H170,2)</f>
        <v>0</v>
      </c>
      <c r="BL170" s="18" t="s">
        <v>189</v>
      </c>
      <c r="BM170" s="197" t="s">
        <v>1517</v>
      </c>
    </row>
    <row r="171" spans="2:65" s="1" customFormat="1" ht="146.25">
      <c r="B171" s="35"/>
      <c r="C171" s="36"/>
      <c r="D171" s="199" t="s">
        <v>191</v>
      </c>
      <c r="E171" s="36"/>
      <c r="F171" s="200" t="s">
        <v>367</v>
      </c>
      <c r="G171" s="36"/>
      <c r="H171" s="36"/>
      <c r="I171" s="115"/>
      <c r="J171" s="36"/>
      <c r="K171" s="36"/>
      <c r="L171" s="39"/>
      <c r="M171" s="201"/>
      <c r="N171" s="64"/>
      <c r="O171" s="64"/>
      <c r="P171" s="64"/>
      <c r="Q171" s="64"/>
      <c r="R171" s="64"/>
      <c r="S171" s="64"/>
      <c r="T171" s="65"/>
      <c r="AT171" s="18" t="s">
        <v>191</v>
      </c>
      <c r="AU171" s="18" t="s">
        <v>84</v>
      </c>
    </row>
    <row r="172" spans="2:65" s="12" customFormat="1">
      <c r="B172" s="202"/>
      <c r="C172" s="203"/>
      <c r="D172" s="199" t="s">
        <v>193</v>
      </c>
      <c r="E172" s="204" t="s">
        <v>28</v>
      </c>
      <c r="F172" s="205" t="s">
        <v>1518</v>
      </c>
      <c r="G172" s="203"/>
      <c r="H172" s="206">
        <v>16.795999999999999</v>
      </c>
      <c r="I172" s="207"/>
      <c r="J172" s="203"/>
      <c r="K172" s="203"/>
      <c r="L172" s="208"/>
      <c r="M172" s="209"/>
      <c r="N172" s="210"/>
      <c r="O172" s="210"/>
      <c r="P172" s="210"/>
      <c r="Q172" s="210"/>
      <c r="R172" s="210"/>
      <c r="S172" s="210"/>
      <c r="T172" s="211"/>
      <c r="AT172" s="212" t="s">
        <v>193</v>
      </c>
      <c r="AU172" s="212" t="s">
        <v>84</v>
      </c>
      <c r="AV172" s="12" t="s">
        <v>84</v>
      </c>
      <c r="AW172" s="12" t="s">
        <v>36</v>
      </c>
      <c r="AX172" s="12" t="s">
        <v>82</v>
      </c>
      <c r="AY172" s="212" t="s">
        <v>182</v>
      </c>
    </row>
    <row r="173" spans="2:65" s="1" customFormat="1" ht="24" customHeight="1">
      <c r="B173" s="35"/>
      <c r="C173" s="186" t="s">
        <v>268</v>
      </c>
      <c r="D173" s="186" t="s">
        <v>184</v>
      </c>
      <c r="E173" s="187" t="s">
        <v>375</v>
      </c>
      <c r="F173" s="188" t="s">
        <v>376</v>
      </c>
      <c r="G173" s="189" t="s">
        <v>187</v>
      </c>
      <c r="H173" s="190">
        <v>16.795999999999999</v>
      </c>
      <c r="I173" s="191"/>
      <c r="J173" s="192">
        <f>ROUND(I173*H173,2)</f>
        <v>0</v>
      </c>
      <c r="K173" s="188" t="s">
        <v>188</v>
      </c>
      <c r="L173" s="39"/>
      <c r="M173" s="193" t="s">
        <v>28</v>
      </c>
      <c r="N173" s="194" t="s">
        <v>46</v>
      </c>
      <c r="O173" s="64"/>
      <c r="P173" s="195">
        <f>O173*H173</f>
        <v>0</v>
      </c>
      <c r="Q173" s="195">
        <v>0</v>
      </c>
      <c r="R173" s="195">
        <f>Q173*H173</f>
        <v>0</v>
      </c>
      <c r="S173" s="195">
        <v>0</v>
      </c>
      <c r="T173" s="196">
        <f>S173*H173</f>
        <v>0</v>
      </c>
      <c r="AR173" s="197" t="s">
        <v>189</v>
      </c>
      <c r="AT173" s="197" t="s">
        <v>184</v>
      </c>
      <c r="AU173" s="197" t="s">
        <v>84</v>
      </c>
      <c r="AY173" s="18" t="s">
        <v>182</v>
      </c>
      <c r="BE173" s="198">
        <f>IF(N173="základní",J173,0)</f>
        <v>0</v>
      </c>
      <c r="BF173" s="198">
        <f>IF(N173="snížená",J173,0)</f>
        <v>0</v>
      </c>
      <c r="BG173" s="198">
        <f>IF(N173="zákl. přenesená",J173,0)</f>
        <v>0</v>
      </c>
      <c r="BH173" s="198">
        <f>IF(N173="sníž. přenesená",J173,0)</f>
        <v>0</v>
      </c>
      <c r="BI173" s="198">
        <f>IF(N173="nulová",J173,0)</f>
        <v>0</v>
      </c>
      <c r="BJ173" s="18" t="s">
        <v>82</v>
      </c>
      <c r="BK173" s="198">
        <f>ROUND(I173*H173,2)</f>
        <v>0</v>
      </c>
      <c r="BL173" s="18" t="s">
        <v>189</v>
      </c>
      <c r="BM173" s="197" t="s">
        <v>1519</v>
      </c>
    </row>
    <row r="174" spans="2:65" s="1" customFormat="1" ht="146.25">
      <c r="B174" s="35"/>
      <c r="C174" s="36"/>
      <c r="D174" s="199" t="s">
        <v>191</v>
      </c>
      <c r="E174" s="36"/>
      <c r="F174" s="200" t="s">
        <v>367</v>
      </c>
      <c r="G174" s="36"/>
      <c r="H174" s="36"/>
      <c r="I174" s="115"/>
      <c r="J174" s="36"/>
      <c r="K174" s="36"/>
      <c r="L174" s="39"/>
      <c r="M174" s="201"/>
      <c r="N174" s="64"/>
      <c r="O174" s="64"/>
      <c r="P174" s="64"/>
      <c r="Q174" s="64"/>
      <c r="R174" s="64"/>
      <c r="S174" s="64"/>
      <c r="T174" s="65"/>
      <c r="AT174" s="18" t="s">
        <v>191</v>
      </c>
      <c r="AU174" s="18" t="s">
        <v>84</v>
      </c>
    </row>
    <row r="175" spans="2:65" s="1" customFormat="1" ht="24" customHeight="1">
      <c r="B175" s="35"/>
      <c r="C175" s="186" t="s">
        <v>8</v>
      </c>
      <c r="D175" s="186" t="s">
        <v>184</v>
      </c>
      <c r="E175" s="187" t="s">
        <v>378</v>
      </c>
      <c r="F175" s="188" t="s">
        <v>379</v>
      </c>
      <c r="G175" s="189" t="s">
        <v>250</v>
      </c>
      <c r="H175" s="190">
        <v>614.80399999999997</v>
      </c>
      <c r="I175" s="191"/>
      <c r="J175" s="192">
        <f>ROUND(I175*H175,2)</f>
        <v>0</v>
      </c>
      <c r="K175" s="188" t="s">
        <v>188</v>
      </c>
      <c r="L175" s="39"/>
      <c r="M175" s="193" t="s">
        <v>28</v>
      </c>
      <c r="N175" s="194" t="s">
        <v>46</v>
      </c>
      <c r="O175" s="64"/>
      <c r="P175" s="195">
        <f>O175*H175</f>
        <v>0</v>
      </c>
      <c r="Q175" s="195">
        <v>5.8E-4</v>
      </c>
      <c r="R175" s="195">
        <f>Q175*H175</f>
        <v>0.35658632000000001</v>
      </c>
      <c r="S175" s="195">
        <v>0</v>
      </c>
      <c r="T175" s="196">
        <f>S175*H175</f>
        <v>0</v>
      </c>
      <c r="AR175" s="197" t="s">
        <v>189</v>
      </c>
      <c r="AT175" s="197" t="s">
        <v>184</v>
      </c>
      <c r="AU175" s="197" t="s">
        <v>84</v>
      </c>
      <c r="AY175" s="18" t="s">
        <v>182</v>
      </c>
      <c r="BE175" s="198">
        <f>IF(N175="základní",J175,0)</f>
        <v>0</v>
      </c>
      <c r="BF175" s="198">
        <f>IF(N175="snížená",J175,0)</f>
        <v>0</v>
      </c>
      <c r="BG175" s="198">
        <f>IF(N175="zákl. přenesená",J175,0)</f>
        <v>0</v>
      </c>
      <c r="BH175" s="198">
        <f>IF(N175="sníž. přenesená",J175,0)</f>
        <v>0</v>
      </c>
      <c r="BI175" s="198">
        <f>IF(N175="nulová",J175,0)</f>
        <v>0</v>
      </c>
      <c r="BJ175" s="18" t="s">
        <v>82</v>
      </c>
      <c r="BK175" s="198">
        <f>ROUND(I175*H175,2)</f>
        <v>0</v>
      </c>
      <c r="BL175" s="18" t="s">
        <v>189</v>
      </c>
      <c r="BM175" s="197" t="s">
        <v>1520</v>
      </c>
    </row>
    <row r="176" spans="2:65" s="1" customFormat="1" ht="29.25">
      <c r="B176" s="35"/>
      <c r="C176" s="36"/>
      <c r="D176" s="199" t="s">
        <v>191</v>
      </c>
      <c r="E176" s="36"/>
      <c r="F176" s="200" t="s">
        <v>381</v>
      </c>
      <c r="G176" s="36"/>
      <c r="H176" s="36"/>
      <c r="I176" s="115"/>
      <c r="J176" s="36"/>
      <c r="K176" s="36"/>
      <c r="L176" s="39"/>
      <c r="M176" s="201"/>
      <c r="N176" s="64"/>
      <c r="O176" s="64"/>
      <c r="P176" s="64"/>
      <c r="Q176" s="64"/>
      <c r="R176" s="64"/>
      <c r="S176" s="64"/>
      <c r="T176" s="65"/>
      <c r="AT176" s="18" t="s">
        <v>191</v>
      </c>
      <c r="AU176" s="18" t="s">
        <v>84</v>
      </c>
    </row>
    <row r="177" spans="2:51" s="12" customFormat="1">
      <c r="B177" s="202"/>
      <c r="C177" s="203"/>
      <c r="D177" s="199" t="s">
        <v>193</v>
      </c>
      <c r="E177" s="204" t="s">
        <v>28</v>
      </c>
      <c r="F177" s="205" t="s">
        <v>1521</v>
      </c>
      <c r="G177" s="203"/>
      <c r="H177" s="206">
        <v>6.2649999999999997</v>
      </c>
      <c r="I177" s="207"/>
      <c r="J177" s="203"/>
      <c r="K177" s="203"/>
      <c r="L177" s="208"/>
      <c r="M177" s="209"/>
      <c r="N177" s="210"/>
      <c r="O177" s="210"/>
      <c r="P177" s="210"/>
      <c r="Q177" s="210"/>
      <c r="R177" s="210"/>
      <c r="S177" s="210"/>
      <c r="T177" s="211"/>
      <c r="AT177" s="212" t="s">
        <v>193</v>
      </c>
      <c r="AU177" s="212" t="s">
        <v>84</v>
      </c>
      <c r="AV177" s="12" t="s">
        <v>84</v>
      </c>
      <c r="AW177" s="12" t="s">
        <v>36</v>
      </c>
      <c r="AX177" s="12" t="s">
        <v>75</v>
      </c>
      <c r="AY177" s="212" t="s">
        <v>182</v>
      </c>
    </row>
    <row r="178" spans="2:51" s="12" customFormat="1">
      <c r="B178" s="202"/>
      <c r="C178" s="203"/>
      <c r="D178" s="199" t="s">
        <v>193</v>
      </c>
      <c r="E178" s="204" t="s">
        <v>28</v>
      </c>
      <c r="F178" s="205" t="s">
        <v>1522</v>
      </c>
      <c r="G178" s="203"/>
      <c r="H178" s="206">
        <v>5.5110000000000001</v>
      </c>
      <c r="I178" s="207"/>
      <c r="J178" s="203"/>
      <c r="K178" s="203"/>
      <c r="L178" s="208"/>
      <c r="M178" s="209"/>
      <c r="N178" s="210"/>
      <c r="O178" s="210"/>
      <c r="P178" s="210"/>
      <c r="Q178" s="210"/>
      <c r="R178" s="210"/>
      <c r="S178" s="210"/>
      <c r="T178" s="211"/>
      <c r="AT178" s="212" t="s">
        <v>193</v>
      </c>
      <c r="AU178" s="212" t="s">
        <v>84</v>
      </c>
      <c r="AV178" s="12" t="s">
        <v>84</v>
      </c>
      <c r="AW178" s="12" t="s">
        <v>36</v>
      </c>
      <c r="AX178" s="12" t="s">
        <v>75</v>
      </c>
      <c r="AY178" s="212" t="s">
        <v>182</v>
      </c>
    </row>
    <row r="179" spans="2:51" s="12" customFormat="1">
      <c r="B179" s="202"/>
      <c r="C179" s="203"/>
      <c r="D179" s="199" t="s">
        <v>193</v>
      </c>
      <c r="E179" s="204" t="s">
        <v>28</v>
      </c>
      <c r="F179" s="205" t="s">
        <v>1523</v>
      </c>
      <c r="G179" s="203"/>
      <c r="H179" s="206">
        <v>8.4920000000000009</v>
      </c>
      <c r="I179" s="207"/>
      <c r="J179" s="203"/>
      <c r="K179" s="203"/>
      <c r="L179" s="208"/>
      <c r="M179" s="209"/>
      <c r="N179" s="210"/>
      <c r="O179" s="210"/>
      <c r="P179" s="210"/>
      <c r="Q179" s="210"/>
      <c r="R179" s="210"/>
      <c r="S179" s="210"/>
      <c r="T179" s="211"/>
      <c r="AT179" s="212" t="s">
        <v>193</v>
      </c>
      <c r="AU179" s="212" t="s">
        <v>84</v>
      </c>
      <c r="AV179" s="12" t="s">
        <v>84</v>
      </c>
      <c r="AW179" s="12" t="s">
        <v>36</v>
      </c>
      <c r="AX179" s="12" t="s">
        <v>75</v>
      </c>
      <c r="AY179" s="212" t="s">
        <v>182</v>
      </c>
    </row>
    <row r="180" spans="2:51" s="12" customFormat="1">
      <c r="B180" s="202"/>
      <c r="C180" s="203"/>
      <c r="D180" s="199" t="s">
        <v>193</v>
      </c>
      <c r="E180" s="204" t="s">
        <v>28</v>
      </c>
      <c r="F180" s="205" t="s">
        <v>1524</v>
      </c>
      <c r="G180" s="203"/>
      <c r="H180" s="206">
        <v>12.28</v>
      </c>
      <c r="I180" s="207"/>
      <c r="J180" s="203"/>
      <c r="K180" s="203"/>
      <c r="L180" s="208"/>
      <c r="M180" s="209"/>
      <c r="N180" s="210"/>
      <c r="O180" s="210"/>
      <c r="P180" s="210"/>
      <c r="Q180" s="210"/>
      <c r="R180" s="210"/>
      <c r="S180" s="210"/>
      <c r="T180" s="211"/>
      <c r="AT180" s="212" t="s">
        <v>193</v>
      </c>
      <c r="AU180" s="212" t="s">
        <v>84</v>
      </c>
      <c r="AV180" s="12" t="s">
        <v>84</v>
      </c>
      <c r="AW180" s="12" t="s">
        <v>36</v>
      </c>
      <c r="AX180" s="12" t="s">
        <v>75</v>
      </c>
      <c r="AY180" s="212" t="s">
        <v>182</v>
      </c>
    </row>
    <row r="181" spans="2:51" s="12" customFormat="1">
      <c r="B181" s="202"/>
      <c r="C181" s="203"/>
      <c r="D181" s="199" t="s">
        <v>193</v>
      </c>
      <c r="E181" s="204" t="s">
        <v>28</v>
      </c>
      <c r="F181" s="205" t="s">
        <v>1525</v>
      </c>
      <c r="G181" s="203"/>
      <c r="H181" s="206">
        <v>1.617</v>
      </c>
      <c r="I181" s="207"/>
      <c r="J181" s="203"/>
      <c r="K181" s="203"/>
      <c r="L181" s="208"/>
      <c r="M181" s="209"/>
      <c r="N181" s="210"/>
      <c r="O181" s="210"/>
      <c r="P181" s="210"/>
      <c r="Q181" s="210"/>
      <c r="R181" s="210"/>
      <c r="S181" s="210"/>
      <c r="T181" s="211"/>
      <c r="AT181" s="212" t="s">
        <v>193</v>
      </c>
      <c r="AU181" s="212" t="s">
        <v>84</v>
      </c>
      <c r="AV181" s="12" t="s">
        <v>84</v>
      </c>
      <c r="AW181" s="12" t="s">
        <v>36</v>
      </c>
      <c r="AX181" s="12" t="s">
        <v>75</v>
      </c>
      <c r="AY181" s="212" t="s">
        <v>182</v>
      </c>
    </row>
    <row r="182" spans="2:51" s="12" customFormat="1">
      <c r="B182" s="202"/>
      <c r="C182" s="203"/>
      <c r="D182" s="199" t="s">
        <v>193</v>
      </c>
      <c r="E182" s="204" t="s">
        <v>28</v>
      </c>
      <c r="F182" s="205" t="s">
        <v>1526</v>
      </c>
      <c r="G182" s="203"/>
      <c r="H182" s="206">
        <v>13.818</v>
      </c>
      <c r="I182" s="207"/>
      <c r="J182" s="203"/>
      <c r="K182" s="203"/>
      <c r="L182" s="208"/>
      <c r="M182" s="209"/>
      <c r="N182" s="210"/>
      <c r="O182" s="210"/>
      <c r="P182" s="210"/>
      <c r="Q182" s="210"/>
      <c r="R182" s="210"/>
      <c r="S182" s="210"/>
      <c r="T182" s="211"/>
      <c r="AT182" s="212" t="s">
        <v>193</v>
      </c>
      <c r="AU182" s="212" t="s">
        <v>84</v>
      </c>
      <c r="AV182" s="12" t="s">
        <v>84</v>
      </c>
      <c r="AW182" s="12" t="s">
        <v>36</v>
      </c>
      <c r="AX182" s="12" t="s">
        <v>75</v>
      </c>
      <c r="AY182" s="212" t="s">
        <v>182</v>
      </c>
    </row>
    <row r="183" spans="2:51" s="12" customFormat="1">
      <c r="B183" s="202"/>
      <c r="C183" s="203"/>
      <c r="D183" s="199" t="s">
        <v>193</v>
      </c>
      <c r="E183" s="204" t="s">
        <v>28</v>
      </c>
      <c r="F183" s="205" t="s">
        <v>1527</v>
      </c>
      <c r="G183" s="203"/>
      <c r="H183" s="206">
        <v>13.692</v>
      </c>
      <c r="I183" s="207"/>
      <c r="J183" s="203"/>
      <c r="K183" s="203"/>
      <c r="L183" s="208"/>
      <c r="M183" s="209"/>
      <c r="N183" s="210"/>
      <c r="O183" s="210"/>
      <c r="P183" s="210"/>
      <c r="Q183" s="210"/>
      <c r="R183" s="210"/>
      <c r="S183" s="210"/>
      <c r="T183" s="211"/>
      <c r="AT183" s="212" t="s">
        <v>193</v>
      </c>
      <c r="AU183" s="212" t="s">
        <v>84</v>
      </c>
      <c r="AV183" s="12" t="s">
        <v>84</v>
      </c>
      <c r="AW183" s="12" t="s">
        <v>36</v>
      </c>
      <c r="AX183" s="12" t="s">
        <v>75</v>
      </c>
      <c r="AY183" s="212" t="s">
        <v>182</v>
      </c>
    </row>
    <row r="184" spans="2:51" s="12" customFormat="1">
      <c r="B184" s="202"/>
      <c r="C184" s="203"/>
      <c r="D184" s="199" t="s">
        <v>193</v>
      </c>
      <c r="E184" s="204" t="s">
        <v>28</v>
      </c>
      <c r="F184" s="205" t="s">
        <v>1528</v>
      </c>
      <c r="G184" s="203"/>
      <c r="H184" s="206">
        <v>4.3090000000000002</v>
      </c>
      <c r="I184" s="207"/>
      <c r="J184" s="203"/>
      <c r="K184" s="203"/>
      <c r="L184" s="208"/>
      <c r="M184" s="209"/>
      <c r="N184" s="210"/>
      <c r="O184" s="210"/>
      <c r="P184" s="210"/>
      <c r="Q184" s="210"/>
      <c r="R184" s="210"/>
      <c r="S184" s="210"/>
      <c r="T184" s="211"/>
      <c r="AT184" s="212" t="s">
        <v>193</v>
      </c>
      <c r="AU184" s="212" t="s">
        <v>84</v>
      </c>
      <c r="AV184" s="12" t="s">
        <v>84</v>
      </c>
      <c r="AW184" s="12" t="s">
        <v>36</v>
      </c>
      <c r="AX184" s="12" t="s">
        <v>75</v>
      </c>
      <c r="AY184" s="212" t="s">
        <v>182</v>
      </c>
    </row>
    <row r="185" spans="2:51" s="12" customFormat="1">
      <c r="B185" s="202"/>
      <c r="C185" s="203"/>
      <c r="D185" s="199" t="s">
        <v>193</v>
      </c>
      <c r="E185" s="204" t="s">
        <v>28</v>
      </c>
      <c r="F185" s="205" t="s">
        <v>1529</v>
      </c>
      <c r="G185" s="203"/>
      <c r="H185" s="206">
        <v>9.27</v>
      </c>
      <c r="I185" s="207"/>
      <c r="J185" s="203"/>
      <c r="K185" s="203"/>
      <c r="L185" s="208"/>
      <c r="M185" s="209"/>
      <c r="N185" s="210"/>
      <c r="O185" s="210"/>
      <c r="P185" s="210"/>
      <c r="Q185" s="210"/>
      <c r="R185" s="210"/>
      <c r="S185" s="210"/>
      <c r="T185" s="211"/>
      <c r="AT185" s="212" t="s">
        <v>193</v>
      </c>
      <c r="AU185" s="212" t="s">
        <v>84</v>
      </c>
      <c r="AV185" s="12" t="s">
        <v>84</v>
      </c>
      <c r="AW185" s="12" t="s">
        <v>36</v>
      </c>
      <c r="AX185" s="12" t="s">
        <v>75</v>
      </c>
      <c r="AY185" s="212" t="s">
        <v>182</v>
      </c>
    </row>
    <row r="186" spans="2:51" s="12" customFormat="1">
      <c r="B186" s="202"/>
      <c r="C186" s="203"/>
      <c r="D186" s="199" t="s">
        <v>193</v>
      </c>
      <c r="E186" s="204" t="s">
        <v>28</v>
      </c>
      <c r="F186" s="205" t="s">
        <v>1530</v>
      </c>
      <c r="G186" s="203"/>
      <c r="H186" s="206">
        <v>13.356</v>
      </c>
      <c r="I186" s="207"/>
      <c r="J186" s="203"/>
      <c r="K186" s="203"/>
      <c r="L186" s="208"/>
      <c r="M186" s="209"/>
      <c r="N186" s="210"/>
      <c r="O186" s="210"/>
      <c r="P186" s="210"/>
      <c r="Q186" s="210"/>
      <c r="R186" s="210"/>
      <c r="S186" s="210"/>
      <c r="T186" s="211"/>
      <c r="AT186" s="212" t="s">
        <v>193</v>
      </c>
      <c r="AU186" s="212" t="s">
        <v>84</v>
      </c>
      <c r="AV186" s="12" t="s">
        <v>84</v>
      </c>
      <c r="AW186" s="12" t="s">
        <v>36</v>
      </c>
      <c r="AX186" s="12" t="s">
        <v>75</v>
      </c>
      <c r="AY186" s="212" t="s">
        <v>182</v>
      </c>
    </row>
    <row r="187" spans="2:51" s="12" customFormat="1">
      <c r="B187" s="202"/>
      <c r="C187" s="203"/>
      <c r="D187" s="199" t="s">
        <v>193</v>
      </c>
      <c r="E187" s="204" t="s">
        <v>28</v>
      </c>
      <c r="F187" s="205" t="s">
        <v>1531</v>
      </c>
      <c r="G187" s="203"/>
      <c r="H187" s="206">
        <v>6.7619999999999996</v>
      </c>
      <c r="I187" s="207"/>
      <c r="J187" s="203"/>
      <c r="K187" s="203"/>
      <c r="L187" s="208"/>
      <c r="M187" s="209"/>
      <c r="N187" s="210"/>
      <c r="O187" s="210"/>
      <c r="P187" s="210"/>
      <c r="Q187" s="210"/>
      <c r="R187" s="210"/>
      <c r="S187" s="210"/>
      <c r="T187" s="211"/>
      <c r="AT187" s="212" t="s">
        <v>193</v>
      </c>
      <c r="AU187" s="212" t="s">
        <v>84</v>
      </c>
      <c r="AV187" s="12" t="s">
        <v>84</v>
      </c>
      <c r="AW187" s="12" t="s">
        <v>36</v>
      </c>
      <c r="AX187" s="12" t="s">
        <v>75</v>
      </c>
      <c r="AY187" s="212" t="s">
        <v>182</v>
      </c>
    </row>
    <row r="188" spans="2:51" s="12" customFormat="1">
      <c r="B188" s="202"/>
      <c r="C188" s="203"/>
      <c r="D188" s="199" t="s">
        <v>193</v>
      </c>
      <c r="E188" s="204" t="s">
        <v>28</v>
      </c>
      <c r="F188" s="205" t="s">
        <v>1532</v>
      </c>
      <c r="G188" s="203"/>
      <c r="H188" s="206">
        <v>19.904</v>
      </c>
      <c r="I188" s="207"/>
      <c r="J188" s="203"/>
      <c r="K188" s="203"/>
      <c r="L188" s="208"/>
      <c r="M188" s="209"/>
      <c r="N188" s="210"/>
      <c r="O188" s="210"/>
      <c r="P188" s="210"/>
      <c r="Q188" s="210"/>
      <c r="R188" s="210"/>
      <c r="S188" s="210"/>
      <c r="T188" s="211"/>
      <c r="AT188" s="212" t="s">
        <v>193</v>
      </c>
      <c r="AU188" s="212" t="s">
        <v>84</v>
      </c>
      <c r="AV188" s="12" t="s">
        <v>84</v>
      </c>
      <c r="AW188" s="12" t="s">
        <v>36</v>
      </c>
      <c r="AX188" s="12" t="s">
        <v>75</v>
      </c>
      <c r="AY188" s="212" t="s">
        <v>182</v>
      </c>
    </row>
    <row r="189" spans="2:51" s="12" customFormat="1">
      <c r="B189" s="202"/>
      <c r="C189" s="203"/>
      <c r="D189" s="199" t="s">
        <v>193</v>
      </c>
      <c r="E189" s="204" t="s">
        <v>28</v>
      </c>
      <c r="F189" s="205" t="s">
        <v>1533</v>
      </c>
      <c r="G189" s="203"/>
      <c r="H189" s="206">
        <v>6.351</v>
      </c>
      <c r="I189" s="207"/>
      <c r="J189" s="203"/>
      <c r="K189" s="203"/>
      <c r="L189" s="208"/>
      <c r="M189" s="209"/>
      <c r="N189" s="210"/>
      <c r="O189" s="210"/>
      <c r="P189" s="210"/>
      <c r="Q189" s="210"/>
      <c r="R189" s="210"/>
      <c r="S189" s="210"/>
      <c r="T189" s="211"/>
      <c r="AT189" s="212" t="s">
        <v>193</v>
      </c>
      <c r="AU189" s="212" t="s">
        <v>84</v>
      </c>
      <c r="AV189" s="12" t="s">
        <v>84</v>
      </c>
      <c r="AW189" s="12" t="s">
        <v>36</v>
      </c>
      <c r="AX189" s="12" t="s">
        <v>75</v>
      </c>
      <c r="AY189" s="212" t="s">
        <v>182</v>
      </c>
    </row>
    <row r="190" spans="2:51" s="12" customFormat="1">
      <c r="B190" s="202"/>
      <c r="C190" s="203"/>
      <c r="D190" s="199" t="s">
        <v>193</v>
      </c>
      <c r="E190" s="204" t="s">
        <v>28</v>
      </c>
      <c r="F190" s="205" t="s">
        <v>1534</v>
      </c>
      <c r="G190" s="203"/>
      <c r="H190" s="206">
        <v>104.899</v>
      </c>
      <c r="I190" s="207"/>
      <c r="J190" s="203"/>
      <c r="K190" s="203"/>
      <c r="L190" s="208"/>
      <c r="M190" s="209"/>
      <c r="N190" s="210"/>
      <c r="O190" s="210"/>
      <c r="P190" s="210"/>
      <c r="Q190" s="210"/>
      <c r="R190" s="210"/>
      <c r="S190" s="210"/>
      <c r="T190" s="211"/>
      <c r="AT190" s="212" t="s">
        <v>193</v>
      </c>
      <c r="AU190" s="212" t="s">
        <v>84</v>
      </c>
      <c r="AV190" s="12" t="s">
        <v>84</v>
      </c>
      <c r="AW190" s="12" t="s">
        <v>36</v>
      </c>
      <c r="AX190" s="12" t="s">
        <v>75</v>
      </c>
      <c r="AY190" s="212" t="s">
        <v>182</v>
      </c>
    </row>
    <row r="191" spans="2:51" s="12" customFormat="1">
      <c r="B191" s="202"/>
      <c r="C191" s="203"/>
      <c r="D191" s="199" t="s">
        <v>193</v>
      </c>
      <c r="E191" s="204" t="s">
        <v>28</v>
      </c>
      <c r="F191" s="205" t="s">
        <v>1535</v>
      </c>
      <c r="G191" s="203"/>
      <c r="H191" s="206">
        <v>125.41500000000001</v>
      </c>
      <c r="I191" s="207"/>
      <c r="J191" s="203"/>
      <c r="K191" s="203"/>
      <c r="L191" s="208"/>
      <c r="M191" s="209"/>
      <c r="N191" s="210"/>
      <c r="O191" s="210"/>
      <c r="P191" s="210"/>
      <c r="Q191" s="210"/>
      <c r="R191" s="210"/>
      <c r="S191" s="210"/>
      <c r="T191" s="211"/>
      <c r="AT191" s="212" t="s">
        <v>193</v>
      </c>
      <c r="AU191" s="212" t="s">
        <v>84</v>
      </c>
      <c r="AV191" s="12" t="s">
        <v>84</v>
      </c>
      <c r="AW191" s="12" t="s">
        <v>36</v>
      </c>
      <c r="AX191" s="12" t="s">
        <v>75</v>
      </c>
      <c r="AY191" s="212" t="s">
        <v>182</v>
      </c>
    </row>
    <row r="192" spans="2:51" s="14" customFormat="1">
      <c r="B192" s="237"/>
      <c r="C192" s="238"/>
      <c r="D192" s="199" t="s">
        <v>193</v>
      </c>
      <c r="E192" s="239" t="s">
        <v>28</v>
      </c>
      <c r="F192" s="240" t="s">
        <v>413</v>
      </c>
      <c r="G192" s="238"/>
      <c r="H192" s="241">
        <v>351.94099999999997</v>
      </c>
      <c r="I192" s="242"/>
      <c r="J192" s="238"/>
      <c r="K192" s="238"/>
      <c r="L192" s="243"/>
      <c r="M192" s="244"/>
      <c r="N192" s="245"/>
      <c r="O192" s="245"/>
      <c r="P192" s="245"/>
      <c r="Q192" s="245"/>
      <c r="R192" s="245"/>
      <c r="S192" s="245"/>
      <c r="T192" s="246"/>
      <c r="AT192" s="247" t="s">
        <v>193</v>
      </c>
      <c r="AU192" s="247" t="s">
        <v>84</v>
      </c>
      <c r="AV192" s="14" t="s">
        <v>203</v>
      </c>
      <c r="AW192" s="14" t="s">
        <v>36</v>
      </c>
      <c r="AX192" s="14" t="s">
        <v>75</v>
      </c>
      <c r="AY192" s="247" t="s">
        <v>182</v>
      </c>
    </row>
    <row r="193" spans="2:65" s="12" customFormat="1">
      <c r="B193" s="202"/>
      <c r="C193" s="203"/>
      <c r="D193" s="199" t="s">
        <v>193</v>
      </c>
      <c r="E193" s="204" t="s">
        <v>28</v>
      </c>
      <c r="F193" s="205" t="s">
        <v>1536</v>
      </c>
      <c r="G193" s="203"/>
      <c r="H193" s="206">
        <v>72.525000000000006</v>
      </c>
      <c r="I193" s="207"/>
      <c r="J193" s="203"/>
      <c r="K193" s="203"/>
      <c r="L193" s="208"/>
      <c r="M193" s="209"/>
      <c r="N193" s="210"/>
      <c r="O193" s="210"/>
      <c r="P193" s="210"/>
      <c r="Q193" s="210"/>
      <c r="R193" s="210"/>
      <c r="S193" s="210"/>
      <c r="T193" s="211"/>
      <c r="AT193" s="212" t="s">
        <v>193</v>
      </c>
      <c r="AU193" s="212" t="s">
        <v>84</v>
      </c>
      <c r="AV193" s="12" t="s">
        <v>84</v>
      </c>
      <c r="AW193" s="12" t="s">
        <v>36</v>
      </c>
      <c r="AX193" s="12" t="s">
        <v>75</v>
      </c>
      <c r="AY193" s="212" t="s">
        <v>182</v>
      </c>
    </row>
    <row r="194" spans="2:65" s="12" customFormat="1">
      <c r="B194" s="202"/>
      <c r="C194" s="203"/>
      <c r="D194" s="199" t="s">
        <v>193</v>
      </c>
      <c r="E194" s="204" t="s">
        <v>28</v>
      </c>
      <c r="F194" s="205" t="s">
        <v>1537</v>
      </c>
      <c r="G194" s="203"/>
      <c r="H194" s="206">
        <v>67.156000000000006</v>
      </c>
      <c r="I194" s="207"/>
      <c r="J194" s="203"/>
      <c r="K194" s="203"/>
      <c r="L194" s="208"/>
      <c r="M194" s="209"/>
      <c r="N194" s="210"/>
      <c r="O194" s="210"/>
      <c r="P194" s="210"/>
      <c r="Q194" s="210"/>
      <c r="R194" s="210"/>
      <c r="S194" s="210"/>
      <c r="T194" s="211"/>
      <c r="AT194" s="212" t="s">
        <v>193</v>
      </c>
      <c r="AU194" s="212" t="s">
        <v>84</v>
      </c>
      <c r="AV194" s="12" t="s">
        <v>84</v>
      </c>
      <c r="AW194" s="12" t="s">
        <v>36</v>
      </c>
      <c r="AX194" s="12" t="s">
        <v>75</v>
      </c>
      <c r="AY194" s="212" t="s">
        <v>182</v>
      </c>
    </row>
    <row r="195" spans="2:65" s="12" customFormat="1">
      <c r="B195" s="202"/>
      <c r="C195" s="203"/>
      <c r="D195" s="199" t="s">
        <v>193</v>
      </c>
      <c r="E195" s="204" t="s">
        <v>28</v>
      </c>
      <c r="F195" s="205" t="s">
        <v>1538</v>
      </c>
      <c r="G195" s="203"/>
      <c r="H195" s="206">
        <v>53.222000000000001</v>
      </c>
      <c r="I195" s="207"/>
      <c r="J195" s="203"/>
      <c r="K195" s="203"/>
      <c r="L195" s="208"/>
      <c r="M195" s="209"/>
      <c r="N195" s="210"/>
      <c r="O195" s="210"/>
      <c r="P195" s="210"/>
      <c r="Q195" s="210"/>
      <c r="R195" s="210"/>
      <c r="S195" s="210"/>
      <c r="T195" s="211"/>
      <c r="AT195" s="212" t="s">
        <v>193</v>
      </c>
      <c r="AU195" s="212" t="s">
        <v>84</v>
      </c>
      <c r="AV195" s="12" t="s">
        <v>84</v>
      </c>
      <c r="AW195" s="12" t="s">
        <v>36</v>
      </c>
      <c r="AX195" s="12" t="s">
        <v>75</v>
      </c>
      <c r="AY195" s="212" t="s">
        <v>182</v>
      </c>
    </row>
    <row r="196" spans="2:65" s="14" customFormat="1">
      <c r="B196" s="237"/>
      <c r="C196" s="238"/>
      <c r="D196" s="199" t="s">
        <v>193</v>
      </c>
      <c r="E196" s="239" t="s">
        <v>28</v>
      </c>
      <c r="F196" s="240" t="s">
        <v>413</v>
      </c>
      <c r="G196" s="238"/>
      <c r="H196" s="241">
        <v>192.90299999999999</v>
      </c>
      <c r="I196" s="242"/>
      <c r="J196" s="238"/>
      <c r="K196" s="238"/>
      <c r="L196" s="243"/>
      <c r="M196" s="244"/>
      <c r="N196" s="245"/>
      <c r="O196" s="245"/>
      <c r="P196" s="245"/>
      <c r="Q196" s="245"/>
      <c r="R196" s="245"/>
      <c r="S196" s="245"/>
      <c r="T196" s="246"/>
      <c r="AT196" s="247" t="s">
        <v>193</v>
      </c>
      <c r="AU196" s="247" t="s">
        <v>84</v>
      </c>
      <c r="AV196" s="14" t="s">
        <v>203</v>
      </c>
      <c r="AW196" s="14" t="s">
        <v>36</v>
      </c>
      <c r="AX196" s="14" t="s">
        <v>75</v>
      </c>
      <c r="AY196" s="247" t="s">
        <v>182</v>
      </c>
    </row>
    <row r="197" spans="2:65" s="12" customFormat="1">
      <c r="B197" s="202"/>
      <c r="C197" s="203"/>
      <c r="D197" s="199" t="s">
        <v>193</v>
      </c>
      <c r="E197" s="204" t="s">
        <v>28</v>
      </c>
      <c r="F197" s="205" t="s">
        <v>1539</v>
      </c>
      <c r="G197" s="203"/>
      <c r="H197" s="206">
        <v>69.959999999999994</v>
      </c>
      <c r="I197" s="207"/>
      <c r="J197" s="203"/>
      <c r="K197" s="203"/>
      <c r="L197" s="208"/>
      <c r="M197" s="209"/>
      <c r="N197" s="210"/>
      <c r="O197" s="210"/>
      <c r="P197" s="210"/>
      <c r="Q197" s="210"/>
      <c r="R197" s="210"/>
      <c r="S197" s="210"/>
      <c r="T197" s="211"/>
      <c r="AT197" s="212" t="s">
        <v>193</v>
      </c>
      <c r="AU197" s="212" t="s">
        <v>84</v>
      </c>
      <c r="AV197" s="12" t="s">
        <v>84</v>
      </c>
      <c r="AW197" s="12" t="s">
        <v>36</v>
      </c>
      <c r="AX197" s="12" t="s">
        <v>75</v>
      </c>
      <c r="AY197" s="212" t="s">
        <v>182</v>
      </c>
    </row>
    <row r="198" spans="2:65" s="13" customFormat="1">
      <c r="B198" s="213"/>
      <c r="C198" s="214"/>
      <c r="D198" s="199" t="s">
        <v>193</v>
      </c>
      <c r="E198" s="215" t="s">
        <v>28</v>
      </c>
      <c r="F198" s="216" t="s">
        <v>196</v>
      </c>
      <c r="G198" s="214"/>
      <c r="H198" s="217">
        <v>614.80399999999997</v>
      </c>
      <c r="I198" s="218"/>
      <c r="J198" s="214"/>
      <c r="K198" s="214"/>
      <c r="L198" s="219"/>
      <c r="M198" s="220"/>
      <c r="N198" s="221"/>
      <c r="O198" s="221"/>
      <c r="P198" s="221"/>
      <c r="Q198" s="221"/>
      <c r="R198" s="221"/>
      <c r="S198" s="221"/>
      <c r="T198" s="222"/>
      <c r="AT198" s="223" t="s">
        <v>193</v>
      </c>
      <c r="AU198" s="223" t="s">
        <v>84</v>
      </c>
      <c r="AV198" s="13" t="s">
        <v>189</v>
      </c>
      <c r="AW198" s="13" t="s">
        <v>36</v>
      </c>
      <c r="AX198" s="13" t="s">
        <v>82</v>
      </c>
      <c r="AY198" s="223" t="s">
        <v>182</v>
      </c>
    </row>
    <row r="199" spans="2:65" s="1" customFormat="1" ht="24" customHeight="1">
      <c r="B199" s="35"/>
      <c r="C199" s="186" t="s">
        <v>276</v>
      </c>
      <c r="D199" s="186" t="s">
        <v>184</v>
      </c>
      <c r="E199" s="187" t="s">
        <v>383</v>
      </c>
      <c r="F199" s="188" t="s">
        <v>384</v>
      </c>
      <c r="G199" s="189" t="s">
        <v>250</v>
      </c>
      <c r="H199" s="190">
        <v>614.80399999999997</v>
      </c>
      <c r="I199" s="191"/>
      <c r="J199" s="192">
        <f>ROUND(I199*H199,2)</f>
        <v>0</v>
      </c>
      <c r="K199" s="188" t="s">
        <v>188</v>
      </c>
      <c r="L199" s="39"/>
      <c r="M199" s="193" t="s">
        <v>28</v>
      </c>
      <c r="N199" s="194" t="s">
        <v>46</v>
      </c>
      <c r="O199" s="64"/>
      <c r="P199" s="195">
        <f>O199*H199</f>
        <v>0</v>
      </c>
      <c r="Q199" s="195">
        <v>0</v>
      </c>
      <c r="R199" s="195">
        <f>Q199*H199</f>
        <v>0</v>
      </c>
      <c r="S199" s="195">
        <v>0</v>
      </c>
      <c r="T199" s="196">
        <f>S199*H199</f>
        <v>0</v>
      </c>
      <c r="AR199" s="197" t="s">
        <v>189</v>
      </c>
      <c r="AT199" s="197" t="s">
        <v>184</v>
      </c>
      <c r="AU199" s="197" t="s">
        <v>84</v>
      </c>
      <c r="AY199" s="18" t="s">
        <v>182</v>
      </c>
      <c r="BE199" s="198">
        <f>IF(N199="základní",J199,0)</f>
        <v>0</v>
      </c>
      <c r="BF199" s="198">
        <f>IF(N199="snížená",J199,0)</f>
        <v>0</v>
      </c>
      <c r="BG199" s="198">
        <f>IF(N199="zákl. přenesená",J199,0)</f>
        <v>0</v>
      </c>
      <c r="BH199" s="198">
        <f>IF(N199="sníž. přenesená",J199,0)</f>
        <v>0</v>
      </c>
      <c r="BI199" s="198">
        <f>IF(N199="nulová",J199,0)</f>
        <v>0</v>
      </c>
      <c r="BJ199" s="18" t="s">
        <v>82</v>
      </c>
      <c r="BK199" s="198">
        <f>ROUND(I199*H199,2)</f>
        <v>0</v>
      </c>
      <c r="BL199" s="18" t="s">
        <v>189</v>
      </c>
      <c r="BM199" s="197" t="s">
        <v>1540</v>
      </c>
    </row>
    <row r="200" spans="2:65" s="1" customFormat="1" ht="24" customHeight="1">
      <c r="B200" s="35"/>
      <c r="C200" s="186" t="s">
        <v>281</v>
      </c>
      <c r="D200" s="186" t="s">
        <v>184</v>
      </c>
      <c r="E200" s="187" t="s">
        <v>386</v>
      </c>
      <c r="F200" s="188" t="s">
        <v>387</v>
      </c>
      <c r="G200" s="189" t="s">
        <v>187</v>
      </c>
      <c r="H200" s="190">
        <v>727.08900000000006</v>
      </c>
      <c r="I200" s="191"/>
      <c r="J200" s="192">
        <f>ROUND(I200*H200,2)</f>
        <v>0</v>
      </c>
      <c r="K200" s="188" t="s">
        <v>188</v>
      </c>
      <c r="L200" s="39"/>
      <c r="M200" s="193" t="s">
        <v>28</v>
      </c>
      <c r="N200" s="194" t="s">
        <v>46</v>
      </c>
      <c r="O200" s="64"/>
      <c r="P200" s="195">
        <f>O200*H200</f>
        <v>0</v>
      </c>
      <c r="Q200" s="195">
        <v>0</v>
      </c>
      <c r="R200" s="195">
        <f>Q200*H200</f>
        <v>0</v>
      </c>
      <c r="S200" s="195">
        <v>0</v>
      </c>
      <c r="T200" s="196">
        <f>S200*H200</f>
        <v>0</v>
      </c>
      <c r="AR200" s="197" t="s">
        <v>189</v>
      </c>
      <c r="AT200" s="197" t="s">
        <v>184</v>
      </c>
      <c r="AU200" s="197" t="s">
        <v>84</v>
      </c>
      <c r="AY200" s="18" t="s">
        <v>182</v>
      </c>
      <c r="BE200" s="198">
        <f>IF(N200="základní",J200,0)</f>
        <v>0</v>
      </c>
      <c r="BF200" s="198">
        <f>IF(N200="snížená",J200,0)</f>
        <v>0</v>
      </c>
      <c r="BG200" s="198">
        <f>IF(N200="zákl. přenesená",J200,0)</f>
        <v>0</v>
      </c>
      <c r="BH200" s="198">
        <f>IF(N200="sníž. přenesená",J200,0)</f>
        <v>0</v>
      </c>
      <c r="BI200" s="198">
        <f>IF(N200="nulová",J200,0)</f>
        <v>0</v>
      </c>
      <c r="BJ200" s="18" t="s">
        <v>82</v>
      </c>
      <c r="BK200" s="198">
        <f>ROUND(I200*H200,2)</f>
        <v>0</v>
      </c>
      <c r="BL200" s="18" t="s">
        <v>189</v>
      </c>
      <c r="BM200" s="197" t="s">
        <v>1541</v>
      </c>
    </row>
    <row r="201" spans="2:65" s="1" customFormat="1" ht="58.5">
      <c r="B201" s="35"/>
      <c r="C201" s="36"/>
      <c r="D201" s="199" t="s">
        <v>191</v>
      </c>
      <c r="E201" s="36"/>
      <c r="F201" s="200" t="s">
        <v>389</v>
      </c>
      <c r="G201" s="36"/>
      <c r="H201" s="36"/>
      <c r="I201" s="115"/>
      <c r="J201" s="36"/>
      <c r="K201" s="36"/>
      <c r="L201" s="39"/>
      <c r="M201" s="201"/>
      <c r="N201" s="64"/>
      <c r="O201" s="64"/>
      <c r="P201" s="64"/>
      <c r="Q201" s="64"/>
      <c r="R201" s="64"/>
      <c r="S201" s="64"/>
      <c r="T201" s="65"/>
      <c r="AT201" s="18" t="s">
        <v>191</v>
      </c>
      <c r="AU201" s="18" t="s">
        <v>84</v>
      </c>
    </row>
    <row r="202" spans="2:65" s="12" customFormat="1">
      <c r="B202" s="202"/>
      <c r="C202" s="203"/>
      <c r="D202" s="199" t="s">
        <v>193</v>
      </c>
      <c r="E202" s="204" t="s">
        <v>28</v>
      </c>
      <c r="F202" s="205" t="s">
        <v>1542</v>
      </c>
      <c r="G202" s="203"/>
      <c r="H202" s="206">
        <v>404.69799999999998</v>
      </c>
      <c r="I202" s="207"/>
      <c r="J202" s="203"/>
      <c r="K202" s="203"/>
      <c r="L202" s="208"/>
      <c r="M202" s="209"/>
      <c r="N202" s="210"/>
      <c r="O202" s="210"/>
      <c r="P202" s="210"/>
      <c r="Q202" s="210"/>
      <c r="R202" s="210"/>
      <c r="S202" s="210"/>
      <c r="T202" s="211"/>
      <c r="AT202" s="212" t="s">
        <v>193</v>
      </c>
      <c r="AU202" s="212" t="s">
        <v>84</v>
      </c>
      <c r="AV202" s="12" t="s">
        <v>84</v>
      </c>
      <c r="AW202" s="12" t="s">
        <v>36</v>
      </c>
      <c r="AX202" s="12" t="s">
        <v>75</v>
      </c>
      <c r="AY202" s="212" t="s">
        <v>182</v>
      </c>
    </row>
    <row r="203" spans="2:65" s="12" customFormat="1">
      <c r="B203" s="202"/>
      <c r="C203" s="203"/>
      <c r="D203" s="199" t="s">
        <v>193</v>
      </c>
      <c r="E203" s="204" t="s">
        <v>28</v>
      </c>
      <c r="F203" s="205" t="s">
        <v>1543</v>
      </c>
      <c r="G203" s="203"/>
      <c r="H203" s="206">
        <v>280.40100000000001</v>
      </c>
      <c r="I203" s="207"/>
      <c r="J203" s="203"/>
      <c r="K203" s="203"/>
      <c r="L203" s="208"/>
      <c r="M203" s="209"/>
      <c r="N203" s="210"/>
      <c r="O203" s="210"/>
      <c r="P203" s="210"/>
      <c r="Q203" s="210"/>
      <c r="R203" s="210"/>
      <c r="S203" s="210"/>
      <c r="T203" s="211"/>
      <c r="AT203" s="212" t="s">
        <v>193</v>
      </c>
      <c r="AU203" s="212" t="s">
        <v>84</v>
      </c>
      <c r="AV203" s="12" t="s">
        <v>84</v>
      </c>
      <c r="AW203" s="12" t="s">
        <v>36</v>
      </c>
      <c r="AX203" s="12" t="s">
        <v>75</v>
      </c>
      <c r="AY203" s="212" t="s">
        <v>182</v>
      </c>
    </row>
    <row r="204" spans="2:65" s="12" customFormat="1">
      <c r="B204" s="202"/>
      <c r="C204" s="203"/>
      <c r="D204" s="199" t="s">
        <v>193</v>
      </c>
      <c r="E204" s="204" t="s">
        <v>28</v>
      </c>
      <c r="F204" s="205" t="s">
        <v>1544</v>
      </c>
      <c r="G204" s="203"/>
      <c r="H204" s="206">
        <v>41.99</v>
      </c>
      <c r="I204" s="207"/>
      <c r="J204" s="203"/>
      <c r="K204" s="203"/>
      <c r="L204" s="208"/>
      <c r="M204" s="209"/>
      <c r="N204" s="210"/>
      <c r="O204" s="210"/>
      <c r="P204" s="210"/>
      <c r="Q204" s="210"/>
      <c r="R204" s="210"/>
      <c r="S204" s="210"/>
      <c r="T204" s="211"/>
      <c r="AT204" s="212" t="s">
        <v>193</v>
      </c>
      <c r="AU204" s="212" t="s">
        <v>84</v>
      </c>
      <c r="AV204" s="12" t="s">
        <v>84</v>
      </c>
      <c r="AW204" s="12" t="s">
        <v>36</v>
      </c>
      <c r="AX204" s="12" t="s">
        <v>75</v>
      </c>
      <c r="AY204" s="212" t="s">
        <v>182</v>
      </c>
    </row>
    <row r="205" spans="2:65" s="13" customFormat="1">
      <c r="B205" s="213"/>
      <c r="C205" s="214"/>
      <c r="D205" s="199" t="s">
        <v>193</v>
      </c>
      <c r="E205" s="215" t="s">
        <v>28</v>
      </c>
      <c r="F205" s="216" t="s">
        <v>196</v>
      </c>
      <c r="G205" s="214"/>
      <c r="H205" s="217">
        <v>727.08900000000006</v>
      </c>
      <c r="I205" s="218"/>
      <c r="J205" s="214"/>
      <c r="K205" s="214"/>
      <c r="L205" s="219"/>
      <c r="M205" s="220"/>
      <c r="N205" s="221"/>
      <c r="O205" s="221"/>
      <c r="P205" s="221"/>
      <c r="Q205" s="221"/>
      <c r="R205" s="221"/>
      <c r="S205" s="221"/>
      <c r="T205" s="222"/>
      <c r="AT205" s="223" t="s">
        <v>193</v>
      </c>
      <c r="AU205" s="223" t="s">
        <v>84</v>
      </c>
      <c r="AV205" s="13" t="s">
        <v>189</v>
      </c>
      <c r="AW205" s="13" t="s">
        <v>36</v>
      </c>
      <c r="AX205" s="13" t="s">
        <v>82</v>
      </c>
      <c r="AY205" s="223" t="s">
        <v>182</v>
      </c>
    </row>
    <row r="206" spans="2:65" s="1" customFormat="1" ht="24" customHeight="1">
      <c r="B206" s="35"/>
      <c r="C206" s="186" t="s">
        <v>285</v>
      </c>
      <c r="D206" s="186" t="s">
        <v>184</v>
      </c>
      <c r="E206" s="187" t="s">
        <v>215</v>
      </c>
      <c r="F206" s="188" t="s">
        <v>216</v>
      </c>
      <c r="G206" s="189" t="s">
        <v>187</v>
      </c>
      <c r="H206" s="190">
        <v>1016.255</v>
      </c>
      <c r="I206" s="191"/>
      <c r="J206" s="192">
        <f>ROUND(I206*H206,2)</f>
        <v>0</v>
      </c>
      <c r="K206" s="188" t="s">
        <v>188</v>
      </c>
      <c r="L206" s="39"/>
      <c r="M206" s="193" t="s">
        <v>28</v>
      </c>
      <c r="N206" s="194" t="s">
        <v>46</v>
      </c>
      <c r="O206" s="64"/>
      <c r="P206" s="195">
        <f>O206*H206</f>
        <v>0</v>
      </c>
      <c r="Q206" s="195">
        <v>0</v>
      </c>
      <c r="R206" s="195">
        <f>Q206*H206</f>
        <v>0</v>
      </c>
      <c r="S206" s="195">
        <v>0</v>
      </c>
      <c r="T206" s="196">
        <f>S206*H206</f>
        <v>0</v>
      </c>
      <c r="AR206" s="197" t="s">
        <v>189</v>
      </c>
      <c r="AT206" s="197" t="s">
        <v>184</v>
      </c>
      <c r="AU206" s="197" t="s">
        <v>84</v>
      </c>
      <c r="AY206" s="18" t="s">
        <v>182</v>
      </c>
      <c r="BE206" s="198">
        <f>IF(N206="základní",J206,0)</f>
        <v>0</v>
      </c>
      <c r="BF206" s="198">
        <f>IF(N206="snížená",J206,0)</f>
        <v>0</v>
      </c>
      <c r="BG206" s="198">
        <f>IF(N206="zákl. přenesená",J206,0)</f>
        <v>0</v>
      </c>
      <c r="BH206" s="198">
        <f>IF(N206="sníž. přenesená",J206,0)</f>
        <v>0</v>
      </c>
      <c r="BI206" s="198">
        <f>IF(N206="nulová",J206,0)</f>
        <v>0</v>
      </c>
      <c r="BJ206" s="18" t="s">
        <v>82</v>
      </c>
      <c r="BK206" s="198">
        <f>ROUND(I206*H206,2)</f>
        <v>0</v>
      </c>
      <c r="BL206" s="18" t="s">
        <v>189</v>
      </c>
      <c r="BM206" s="197" t="s">
        <v>1545</v>
      </c>
    </row>
    <row r="207" spans="2:65" s="1" customFormat="1" ht="136.5">
      <c r="B207" s="35"/>
      <c r="C207" s="36"/>
      <c r="D207" s="199" t="s">
        <v>191</v>
      </c>
      <c r="E207" s="36"/>
      <c r="F207" s="200" t="s">
        <v>218</v>
      </c>
      <c r="G207" s="36"/>
      <c r="H207" s="36"/>
      <c r="I207" s="115"/>
      <c r="J207" s="36"/>
      <c r="K207" s="36"/>
      <c r="L207" s="39"/>
      <c r="M207" s="201"/>
      <c r="N207" s="64"/>
      <c r="O207" s="64"/>
      <c r="P207" s="64"/>
      <c r="Q207" s="64"/>
      <c r="R207" s="64"/>
      <c r="S207" s="64"/>
      <c r="T207" s="65"/>
      <c r="AT207" s="18" t="s">
        <v>191</v>
      </c>
      <c r="AU207" s="18" t="s">
        <v>84</v>
      </c>
    </row>
    <row r="208" spans="2:65" s="12" customFormat="1">
      <c r="B208" s="202"/>
      <c r="C208" s="203"/>
      <c r="D208" s="199" t="s">
        <v>193</v>
      </c>
      <c r="E208" s="204" t="s">
        <v>28</v>
      </c>
      <c r="F208" s="205" t="s">
        <v>1546</v>
      </c>
      <c r="G208" s="203"/>
      <c r="H208" s="206">
        <v>314.41000000000003</v>
      </c>
      <c r="I208" s="207"/>
      <c r="J208" s="203"/>
      <c r="K208" s="203"/>
      <c r="L208" s="208"/>
      <c r="M208" s="209"/>
      <c r="N208" s="210"/>
      <c r="O208" s="210"/>
      <c r="P208" s="210"/>
      <c r="Q208" s="210"/>
      <c r="R208" s="210"/>
      <c r="S208" s="210"/>
      <c r="T208" s="211"/>
      <c r="AT208" s="212" t="s">
        <v>193</v>
      </c>
      <c r="AU208" s="212" t="s">
        <v>84</v>
      </c>
      <c r="AV208" s="12" t="s">
        <v>84</v>
      </c>
      <c r="AW208" s="12" t="s">
        <v>36</v>
      </c>
      <c r="AX208" s="12" t="s">
        <v>75</v>
      </c>
      <c r="AY208" s="212" t="s">
        <v>182</v>
      </c>
    </row>
    <row r="209" spans="2:65" s="12" customFormat="1">
      <c r="B209" s="202"/>
      <c r="C209" s="203"/>
      <c r="D209" s="199" t="s">
        <v>193</v>
      </c>
      <c r="E209" s="204" t="s">
        <v>28</v>
      </c>
      <c r="F209" s="205" t="s">
        <v>1547</v>
      </c>
      <c r="G209" s="203"/>
      <c r="H209" s="206">
        <v>129.65</v>
      </c>
      <c r="I209" s="207"/>
      <c r="J209" s="203"/>
      <c r="K209" s="203"/>
      <c r="L209" s="208"/>
      <c r="M209" s="209"/>
      <c r="N209" s="210"/>
      <c r="O209" s="210"/>
      <c r="P209" s="210"/>
      <c r="Q209" s="210"/>
      <c r="R209" s="210"/>
      <c r="S209" s="210"/>
      <c r="T209" s="211"/>
      <c r="AT209" s="212" t="s">
        <v>193</v>
      </c>
      <c r="AU209" s="212" t="s">
        <v>84</v>
      </c>
      <c r="AV209" s="12" t="s">
        <v>84</v>
      </c>
      <c r="AW209" s="12" t="s">
        <v>36</v>
      </c>
      <c r="AX209" s="12" t="s">
        <v>75</v>
      </c>
      <c r="AY209" s="212" t="s">
        <v>182</v>
      </c>
    </row>
    <row r="210" spans="2:65" s="12" customFormat="1">
      <c r="B210" s="202"/>
      <c r="C210" s="203"/>
      <c r="D210" s="199" t="s">
        <v>193</v>
      </c>
      <c r="E210" s="204" t="s">
        <v>28</v>
      </c>
      <c r="F210" s="205" t="s">
        <v>1548</v>
      </c>
      <c r="G210" s="203"/>
      <c r="H210" s="206">
        <v>280.40100000000001</v>
      </c>
      <c r="I210" s="207"/>
      <c r="J210" s="203"/>
      <c r="K210" s="203"/>
      <c r="L210" s="208"/>
      <c r="M210" s="209"/>
      <c r="N210" s="210"/>
      <c r="O210" s="210"/>
      <c r="P210" s="210"/>
      <c r="Q210" s="210"/>
      <c r="R210" s="210"/>
      <c r="S210" s="210"/>
      <c r="T210" s="211"/>
      <c r="AT210" s="212" t="s">
        <v>193</v>
      </c>
      <c r="AU210" s="212" t="s">
        <v>84</v>
      </c>
      <c r="AV210" s="12" t="s">
        <v>84</v>
      </c>
      <c r="AW210" s="12" t="s">
        <v>36</v>
      </c>
      <c r="AX210" s="12" t="s">
        <v>75</v>
      </c>
      <c r="AY210" s="212" t="s">
        <v>182</v>
      </c>
    </row>
    <row r="211" spans="2:65" s="12" customFormat="1">
      <c r="B211" s="202"/>
      <c r="C211" s="203"/>
      <c r="D211" s="199" t="s">
        <v>193</v>
      </c>
      <c r="E211" s="204" t="s">
        <v>28</v>
      </c>
      <c r="F211" s="205" t="s">
        <v>1549</v>
      </c>
      <c r="G211" s="203"/>
      <c r="H211" s="206">
        <v>41.99</v>
      </c>
      <c r="I211" s="207"/>
      <c r="J211" s="203"/>
      <c r="K211" s="203"/>
      <c r="L211" s="208"/>
      <c r="M211" s="209"/>
      <c r="N211" s="210"/>
      <c r="O211" s="210"/>
      <c r="P211" s="210"/>
      <c r="Q211" s="210"/>
      <c r="R211" s="210"/>
      <c r="S211" s="210"/>
      <c r="T211" s="211"/>
      <c r="AT211" s="212" t="s">
        <v>193</v>
      </c>
      <c r="AU211" s="212" t="s">
        <v>84</v>
      </c>
      <c r="AV211" s="12" t="s">
        <v>84</v>
      </c>
      <c r="AW211" s="12" t="s">
        <v>36</v>
      </c>
      <c r="AX211" s="12" t="s">
        <v>75</v>
      </c>
      <c r="AY211" s="212" t="s">
        <v>182</v>
      </c>
    </row>
    <row r="212" spans="2:65" s="12" customFormat="1">
      <c r="B212" s="202"/>
      <c r="C212" s="203"/>
      <c r="D212" s="199" t="s">
        <v>193</v>
      </c>
      <c r="E212" s="204" t="s">
        <v>28</v>
      </c>
      <c r="F212" s="205" t="s">
        <v>1550</v>
      </c>
      <c r="G212" s="203"/>
      <c r="H212" s="206">
        <v>90.287999999999997</v>
      </c>
      <c r="I212" s="207"/>
      <c r="J212" s="203"/>
      <c r="K212" s="203"/>
      <c r="L212" s="208"/>
      <c r="M212" s="209"/>
      <c r="N212" s="210"/>
      <c r="O212" s="210"/>
      <c r="P212" s="210"/>
      <c r="Q212" s="210"/>
      <c r="R212" s="210"/>
      <c r="S212" s="210"/>
      <c r="T212" s="211"/>
      <c r="AT212" s="212" t="s">
        <v>193</v>
      </c>
      <c r="AU212" s="212" t="s">
        <v>84</v>
      </c>
      <c r="AV212" s="12" t="s">
        <v>84</v>
      </c>
      <c r="AW212" s="12" t="s">
        <v>36</v>
      </c>
      <c r="AX212" s="12" t="s">
        <v>75</v>
      </c>
      <c r="AY212" s="212" t="s">
        <v>182</v>
      </c>
    </row>
    <row r="213" spans="2:65" s="12" customFormat="1">
      <c r="B213" s="202"/>
      <c r="C213" s="203"/>
      <c r="D213" s="199" t="s">
        <v>193</v>
      </c>
      <c r="E213" s="204" t="s">
        <v>28</v>
      </c>
      <c r="F213" s="205" t="s">
        <v>1551</v>
      </c>
      <c r="G213" s="203"/>
      <c r="H213" s="206">
        <v>29.306000000000001</v>
      </c>
      <c r="I213" s="207"/>
      <c r="J213" s="203"/>
      <c r="K213" s="203"/>
      <c r="L213" s="208"/>
      <c r="M213" s="209"/>
      <c r="N213" s="210"/>
      <c r="O213" s="210"/>
      <c r="P213" s="210"/>
      <c r="Q213" s="210"/>
      <c r="R213" s="210"/>
      <c r="S213" s="210"/>
      <c r="T213" s="211"/>
      <c r="AT213" s="212" t="s">
        <v>193</v>
      </c>
      <c r="AU213" s="212" t="s">
        <v>84</v>
      </c>
      <c r="AV213" s="12" t="s">
        <v>84</v>
      </c>
      <c r="AW213" s="12" t="s">
        <v>36</v>
      </c>
      <c r="AX213" s="12" t="s">
        <v>75</v>
      </c>
      <c r="AY213" s="212" t="s">
        <v>182</v>
      </c>
    </row>
    <row r="214" spans="2:65" s="12" customFormat="1">
      <c r="B214" s="202"/>
      <c r="C214" s="203"/>
      <c r="D214" s="199" t="s">
        <v>193</v>
      </c>
      <c r="E214" s="204" t="s">
        <v>28</v>
      </c>
      <c r="F214" s="205" t="s">
        <v>1552</v>
      </c>
      <c r="G214" s="203"/>
      <c r="H214" s="206">
        <v>130.21</v>
      </c>
      <c r="I214" s="207"/>
      <c r="J214" s="203"/>
      <c r="K214" s="203"/>
      <c r="L214" s="208"/>
      <c r="M214" s="209"/>
      <c r="N214" s="210"/>
      <c r="O214" s="210"/>
      <c r="P214" s="210"/>
      <c r="Q214" s="210"/>
      <c r="R214" s="210"/>
      <c r="S214" s="210"/>
      <c r="T214" s="211"/>
      <c r="AT214" s="212" t="s">
        <v>193</v>
      </c>
      <c r="AU214" s="212" t="s">
        <v>84</v>
      </c>
      <c r="AV214" s="12" t="s">
        <v>84</v>
      </c>
      <c r="AW214" s="12" t="s">
        <v>36</v>
      </c>
      <c r="AX214" s="12" t="s">
        <v>75</v>
      </c>
      <c r="AY214" s="212" t="s">
        <v>182</v>
      </c>
    </row>
    <row r="215" spans="2:65" s="13" customFormat="1">
      <c r="B215" s="213"/>
      <c r="C215" s="214"/>
      <c r="D215" s="199" t="s">
        <v>193</v>
      </c>
      <c r="E215" s="215" t="s">
        <v>28</v>
      </c>
      <c r="F215" s="216" t="s">
        <v>196</v>
      </c>
      <c r="G215" s="214"/>
      <c r="H215" s="217">
        <v>1016.255</v>
      </c>
      <c r="I215" s="218"/>
      <c r="J215" s="214"/>
      <c r="K215" s="214"/>
      <c r="L215" s="219"/>
      <c r="M215" s="220"/>
      <c r="N215" s="221"/>
      <c r="O215" s="221"/>
      <c r="P215" s="221"/>
      <c r="Q215" s="221"/>
      <c r="R215" s="221"/>
      <c r="S215" s="221"/>
      <c r="T215" s="222"/>
      <c r="AT215" s="223" t="s">
        <v>193</v>
      </c>
      <c r="AU215" s="223" t="s">
        <v>84</v>
      </c>
      <c r="AV215" s="13" t="s">
        <v>189</v>
      </c>
      <c r="AW215" s="13" t="s">
        <v>36</v>
      </c>
      <c r="AX215" s="13" t="s">
        <v>82</v>
      </c>
      <c r="AY215" s="223" t="s">
        <v>182</v>
      </c>
    </row>
    <row r="216" spans="2:65" s="1" customFormat="1" ht="24" customHeight="1">
      <c r="B216" s="35"/>
      <c r="C216" s="186" t="s">
        <v>289</v>
      </c>
      <c r="D216" s="186" t="s">
        <v>184</v>
      </c>
      <c r="E216" s="187" t="s">
        <v>221</v>
      </c>
      <c r="F216" s="188" t="s">
        <v>222</v>
      </c>
      <c r="G216" s="189" t="s">
        <v>187</v>
      </c>
      <c r="H216" s="190">
        <v>215.547</v>
      </c>
      <c r="I216" s="191"/>
      <c r="J216" s="192">
        <f>ROUND(I216*H216,2)</f>
        <v>0</v>
      </c>
      <c r="K216" s="188" t="s">
        <v>188</v>
      </c>
      <c r="L216" s="39"/>
      <c r="M216" s="193" t="s">
        <v>28</v>
      </c>
      <c r="N216" s="194" t="s">
        <v>46</v>
      </c>
      <c r="O216" s="64"/>
      <c r="P216" s="195">
        <f>O216*H216</f>
        <v>0</v>
      </c>
      <c r="Q216" s="195">
        <v>0</v>
      </c>
      <c r="R216" s="195">
        <f>Q216*H216</f>
        <v>0</v>
      </c>
      <c r="S216" s="195">
        <v>0</v>
      </c>
      <c r="T216" s="196">
        <f>S216*H216</f>
        <v>0</v>
      </c>
      <c r="AR216" s="197" t="s">
        <v>189</v>
      </c>
      <c r="AT216" s="197" t="s">
        <v>184</v>
      </c>
      <c r="AU216" s="197" t="s">
        <v>84</v>
      </c>
      <c r="AY216" s="18" t="s">
        <v>182</v>
      </c>
      <c r="BE216" s="198">
        <f>IF(N216="základní",J216,0)</f>
        <v>0</v>
      </c>
      <c r="BF216" s="198">
        <f>IF(N216="snížená",J216,0)</f>
        <v>0</v>
      </c>
      <c r="BG216" s="198">
        <f>IF(N216="zákl. přenesená",J216,0)</f>
        <v>0</v>
      </c>
      <c r="BH216" s="198">
        <f>IF(N216="sníž. přenesená",J216,0)</f>
        <v>0</v>
      </c>
      <c r="BI216" s="198">
        <f>IF(N216="nulová",J216,0)</f>
        <v>0</v>
      </c>
      <c r="BJ216" s="18" t="s">
        <v>82</v>
      </c>
      <c r="BK216" s="198">
        <f>ROUND(I216*H216,2)</f>
        <v>0</v>
      </c>
      <c r="BL216" s="18" t="s">
        <v>189</v>
      </c>
      <c r="BM216" s="197" t="s">
        <v>1553</v>
      </c>
    </row>
    <row r="217" spans="2:65" s="1" customFormat="1" ht="136.5">
      <c r="B217" s="35"/>
      <c r="C217" s="36"/>
      <c r="D217" s="199" t="s">
        <v>191</v>
      </c>
      <c r="E217" s="36"/>
      <c r="F217" s="200" t="s">
        <v>218</v>
      </c>
      <c r="G217" s="36"/>
      <c r="H217" s="36"/>
      <c r="I217" s="115"/>
      <c r="J217" s="36"/>
      <c r="K217" s="36"/>
      <c r="L217" s="39"/>
      <c r="M217" s="201"/>
      <c r="N217" s="64"/>
      <c r="O217" s="64"/>
      <c r="P217" s="64"/>
      <c r="Q217" s="64"/>
      <c r="R217" s="64"/>
      <c r="S217" s="64"/>
      <c r="T217" s="65"/>
      <c r="AT217" s="18" t="s">
        <v>191</v>
      </c>
      <c r="AU217" s="18" t="s">
        <v>84</v>
      </c>
    </row>
    <row r="218" spans="2:65" s="12" customFormat="1">
      <c r="B218" s="202"/>
      <c r="C218" s="203"/>
      <c r="D218" s="199" t="s">
        <v>193</v>
      </c>
      <c r="E218" s="204" t="s">
        <v>28</v>
      </c>
      <c r="F218" s="205" t="s">
        <v>1554</v>
      </c>
      <c r="G218" s="203"/>
      <c r="H218" s="206">
        <v>215.547</v>
      </c>
      <c r="I218" s="207"/>
      <c r="J218" s="203"/>
      <c r="K218" s="203"/>
      <c r="L218" s="208"/>
      <c r="M218" s="209"/>
      <c r="N218" s="210"/>
      <c r="O218" s="210"/>
      <c r="P218" s="210"/>
      <c r="Q218" s="210"/>
      <c r="R218" s="210"/>
      <c r="S218" s="210"/>
      <c r="T218" s="211"/>
      <c r="AT218" s="212" t="s">
        <v>193</v>
      </c>
      <c r="AU218" s="212" t="s">
        <v>84</v>
      </c>
      <c r="AV218" s="12" t="s">
        <v>84</v>
      </c>
      <c r="AW218" s="12" t="s">
        <v>36</v>
      </c>
      <c r="AX218" s="12" t="s">
        <v>75</v>
      </c>
      <c r="AY218" s="212" t="s">
        <v>182</v>
      </c>
    </row>
    <row r="219" spans="2:65" s="13" customFormat="1">
      <c r="B219" s="213"/>
      <c r="C219" s="214"/>
      <c r="D219" s="199" t="s">
        <v>193</v>
      </c>
      <c r="E219" s="215" t="s">
        <v>28</v>
      </c>
      <c r="F219" s="216" t="s">
        <v>196</v>
      </c>
      <c r="G219" s="214"/>
      <c r="H219" s="217">
        <v>215.547</v>
      </c>
      <c r="I219" s="218"/>
      <c r="J219" s="214"/>
      <c r="K219" s="214"/>
      <c r="L219" s="219"/>
      <c r="M219" s="220"/>
      <c r="N219" s="221"/>
      <c r="O219" s="221"/>
      <c r="P219" s="221"/>
      <c r="Q219" s="221"/>
      <c r="R219" s="221"/>
      <c r="S219" s="221"/>
      <c r="T219" s="222"/>
      <c r="AT219" s="223" t="s">
        <v>193</v>
      </c>
      <c r="AU219" s="223" t="s">
        <v>84</v>
      </c>
      <c r="AV219" s="13" t="s">
        <v>189</v>
      </c>
      <c r="AW219" s="13" t="s">
        <v>36</v>
      </c>
      <c r="AX219" s="13" t="s">
        <v>82</v>
      </c>
      <c r="AY219" s="223" t="s">
        <v>182</v>
      </c>
    </row>
    <row r="220" spans="2:65" s="1" customFormat="1" ht="36" customHeight="1">
      <c r="B220" s="35"/>
      <c r="C220" s="186" t="s">
        <v>294</v>
      </c>
      <c r="D220" s="186" t="s">
        <v>184</v>
      </c>
      <c r="E220" s="187" t="s">
        <v>226</v>
      </c>
      <c r="F220" s="188" t="s">
        <v>227</v>
      </c>
      <c r="G220" s="189" t="s">
        <v>187</v>
      </c>
      <c r="H220" s="190">
        <v>8621.8799999999992</v>
      </c>
      <c r="I220" s="191"/>
      <c r="J220" s="192">
        <f>ROUND(I220*H220,2)</f>
        <v>0</v>
      </c>
      <c r="K220" s="188" t="s">
        <v>188</v>
      </c>
      <c r="L220" s="39"/>
      <c r="M220" s="193" t="s">
        <v>28</v>
      </c>
      <c r="N220" s="194" t="s">
        <v>46</v>
      </c>
      <c r="O220" s="64"/>
      <c r="P220" s="195">
        <f>O220*H220</f>
        <v>0</v>
      </c>
      <c r="Q220" s="195">
        <v>0</v>
      </c>
      <c r="R220" s="195">
        <f>Q220*H220</f>
        <v>0</v>
      </c>
      <c r="S220" s="195">
        <v>0</v>
      </c>
      <c r="T220" s="196">
        <f>S220*H220</f>
        <v>0</v>
      </c>
      <c r="AR220" s="197" t="s">
        <v>189</v>
      </c>
      <c r="AT220" s="197" t="s">
        <v>184</v>
      </c>
      <c r="AU220" s="197" t="s">
        <v>84</v>
      </c>
      <c r="AY220" s="18" t="s">
        <v>182</v>
      </c>
      <c r="BE220" s="198">
        <f>IF(N220="základní",J220,0)</f>
        <v>0</v>
      </c>
      <c r="BF220" s="198">
        <f>IF(N220="snížená",J220,0)</f>
        <v>0</v>
      </c>
      <c r="BG220" s="198">
        <f>IF(N220="zákl. přenesená",J220,0)</f>
        <v>0</v>
      </c>
      <c r="BH220" s="198">
        <f>IF(N220="sníž. přenesená",J220,0)</f>
        <v>0</v>
      </c>
      <c r="BI220" s="198">
        <f>IF(N220="nulová",J220,0)</f>
        <v>0</v>
      </c>
      <c r="BJ220" s="18" t="s">
        <v>82</v>
      </c>
      <c r="BK220" s="198">
        <f>ROUND(I220*H220,2)</f>
        <v>0</v>
      </c>
      <c r="BL220" s="18" t="s">
        <v>189</v>
      </c>
      <c r="BM220" s="197" t="s">
        <v>1555</v>
      </c>
    </row>
    <row r="221" spans="2:65" s="1" customFormat="1" ht="136.5">
      <c r="B221" s="35"/>
      <c r="C221" s="36"/>
      <c r="D221" s="199" t="s">
        <v>191</v>
      </c>
      <c r="E221" s="36"/>
      <c r="F221" s="200" t="s">
        <v>218</v>
      </c>
      <c r="G221" s="36"/>
      <c r="H221" s="36"/>
      <c r="I221" s="115"/>
      <c r="J221" s="36"/>
      <c r="K221" s="36"/>
      <c r="L221" s="39"/>
      <c r="M221" s="201"/>
      <c r="N221" s="64"/>
      <c r="O221" s="64"/>
      <c r="P221" s="64"/>
      <c r="Q221" s="64"/>
      <c r="R221" s="64"/>
      <c r="S221" s="64"/>
      <c r="T221" s="65"/>
      <c r="AT221" s="18" t="s">
        <v>191</v>
      </c>
      <c r="AU221" s="18" t="s">
        <v>84</v>
      </c>
    </row>
    <row r="222" spans="2:65" s="12" customFormat="1">
      <c r="B222" s="202"/>
      <c r="C222" s="203"/>
      <c r="D222" s="199" t="s">
        <v>193</v>
      </c>
      <c r="E222" s="204" t="s">
        <v>28</v>
      </c>
      <c r="F222" s="205" t="s">
        <v>1556</v>
      </c>
      <c r="G222" s="203"/>
      <c r="H222" s="206">
        <v>8621.8799999999992</v>
      </c>
      <c r="I222" s="207"/>
      <c r="J222" s="203"/>
      <c r="K222" s="203"/>
      <c r="L222" s="208"/>
      <c r="M222" s="209"/>
      <c r="N222" s="210"/>
      <c r="O222" s="210"/>
      <c r="P222" s="210"/>
      <c r="Q222" s="210"/>
      <c r="R222" s="210"/>
      <c r="S222" s="210"/>
      <c r="T222" s="211"/>
      <c r="AT222" s="212" t="s">
        <v>193</v>
      </c>
      <c r="AU222" s="212" t="s">
        <v>84</v>
      </c>
      <c r="AV222" s="12" t="s">
        <v>84</v>
      </c>
      <c r="AW222" s="12" t="s">
        <v>36</v>
      </c>
      <c r="AX222" s="12" t="s">
        <v>82</v>
      </c>
      <c r="AY222" s="212" t="s">
        <v>182</v>
      </c>
    </row>
    <row r="223" spans="2:65" s="1" customFormat="1" ht="24" customHeight="1">
      <c r="B223" s="35"/>
      <c r="C223" s="186" t="s">
        <v>7</v>
      </c>
      <c r="D223" s="186" t="s">
        <v>184</v>
      </c>
      <c r="E223" s="187" t="s">
        <v>1134</v>
      </c>
      <c r="F223" s="188" t="s">
        <v>1135</v>
      </c>
      <c r="G223" s="189" t="s">
        <v>187</v>
      </c>
      <c r="H223" s="190">
        <v>475.86700000000002</v>
      </c>
      <c r="I223" s="191"/>
      <c r="J223" s="192">
        <f>ROUND(I223*H223,2)</f>
        <v>0</v>
      </c>
      <c r="K223" s="188" t="s">
        <v>188</v>
      </c>
      <c r="L223" s="39"/>
      <c r="M223" s="193" t="s">
        <v>28</v>
      </c>
      <c r="N223" s="194" t="s">
        <v>46</v>
      </c>
      <c r="O223" s="64"/>
      <c r="P223" s="195">
        <f>O223*H223</f>
        <v>0</v>
      </c>
      <c r="Q223" s="195">
        <v>0</v>
      </c>
      <c r="R223" s="195">
        <f>Q223*H223</f>
        <v>0</v>
      </c>
      <c r="S223" s="195">
        <v>0</v>
      </c>
      <c r="T223" s="196">
        <f>S223*H223</f>
        <v>0</v>
      </c>
      <c r="AR223" s="197" t="s">
        <v>189</v>
      </c>
      <c r="AT223" s="197" t="s">
        <v>184</v>
      </c>
      <c r="AU223" s="197" t="s">
        <v>84</v>
      </c>
      <c r="AY223" s="18" t="s">
        <v>182</v>
      </c>
      <c r="BE223" s="198">
        <f>IF(N223="základní",J223,0)</f>
        <v>0</v>
      </c>
      <c r="BF223" s="198">
        <f>IF(N223="snížená",J223,0)</f>
        <v>0</v>
      </c>
      <c r="BG223" s="198">
        <f>IF(N223="zákl. přenesená",J223,0)</f>
        <v>0</v>
      </c>
      <c r="BH223" s="198">
        <f>IF(N223="sníž. přenesená",J223,0)</f>
        <v>0</v>
      </c>
      <c r="BI223" s="198">
        <f>IF(N223="nulová",J223,0)</f>
        <v>0</v>
      </c>
      <c r="BJ223" s="18" t="s">
        <v>82</v>
      </c>
      <c r="BK223" s="198">
        <f>ROUND(I223*H223,2)</f>
        <v>0</v>
      </c>
      <c r="BL223" s="18" t="s">
        <v>189</v>
      </c>
      <c r="BM223" s="197" t="s">
        <v>1557</v>
      </c>
    </row>
    <row r="224" spans="2:65" s="1" customFormat="1" ht="107.25">
      <c r="B224" s="35"/>
      <c r="C224" s="36"/>
      <c r="D224" s="199" t="s">
        <v>191</v>
      </c>
      <c r="E224" s="36"/>
      <c r="F224" s="200" t="s">
        <v>234</v>
      </c>
      <c r="G224" s="36"/>
      <c r="H224" s="36"/>
      <c r="I224" s="115"/>
      <c r="J224" s="36"/>
      <c r="K224" s="36"/>
      <c r="L224" s="39"/>
      <c r="M224" s="201"/>
      <c r="N224" s="64"/>
      <c r="O224" s="64"/>
      <c r="P224" s="64"/>
      <c r="Q224" s="64"/>
      <c r="R224" s="64"/>
      <c r="S224" s="64"/>
      <c r="T224" s="65"/>
      <c r="AT224" s="18" t="s">
        <v>191</v>
      </c>
      <c r="AU224" s="18" t="s">
        <v>84</v>
      </c>
    </row>
    <row r="225" spans="2:65" s="12" customFormat="1">
      <c r="B225" s="202"/>
      <c r="C225" s="203"/>
      <c r="D225" s="199" t="s">
        <v>193</v>
      </c>
      <c r="E225" s="204" t="s">
        <v>28</v>
      </c>
      <c r="F225" s="205" t="s">
        <v>1558</v>
      </c>
      <c r="G225" s="203"/>
      <c r="H225" s="206">
        <v>258.30399999999997</v>
      </c>
      <c r="I225" s="207"/>
      <c r="J225" s="203"/>
      <c r="K225" s="203"/>
      <c r="L225" s="208"/>
      <c r="M225" s="209"/>
      <c r="N225" s="210"/>
      <c r="O225" s="210"/>
      <c r="P225" s="210"/>
      <c r="Q225" s="210"/>
      <c r="R225" s="210"/>
      <c r="S225" s="210"/>
      <c r="T225" s="211"/>
      <c r="AT225" s="212" t="s">
        <v>193</v>
      </c>
      <c r="AU225" s="212" t="s">
        <v>84</v>
      </c>
      <c r="AV225" s="12" t="s">
        <v>84</v>
      </c>
      <c r="AW225" s="12" t="s">
        <v>36</v>
      </c>
      <c r="AX225" s="12" t="s">
        <v>75</v>
      </c>
      <c r="AY225" s="212" t="s">
        <v>182</v>
      </c>
    </row>
    <row r="226" spans="2:65" s="12" customFormat="1">
      <c r="B226" s="202"/>
      <c r="C226" s="203"/>
      <c r="D226" s="199" t="s">
        <v>193</v>
      </c>
      <c r="E226" s="204" t="s">
        <v>28</v>
      </c>
      <c r="F226" s="205" t="s">
        <v>1559</v>
      </c>
      <c r="G226" s="203"/>
      <c r="H226" s="206">
        <v>217.56299999999999</v>
      </c>
      <c r="I226" s="207"/>
      <c r="J226" s="203"/>
      <c r="K226" s="203"/>
      <c r="L226" s="208"/>
      <c r="M226" s="209"/>
      <c r="N226" s="210"/>
      <c r="O226" s="210"/>
      <c r="P226" s="210"/>
      <c r="Q226" s="210"/>
      <c r="R226" s="210"/>
      <c r="S226" s="210"/>
      <c r="T226" s="211"/>
      <c r="AT226" s="212" t="s">
        <v>193</v>
      </c>
      <c r="AU226" s="212" t="s">
        <v>84</v>
      </c>
      <c r="AV226" s="12" t="s">
        <v>84</v>
      </c>
      <c r="AW226" s="12" t="s">
        <v>36</v>
      </c>
      <c r="AX226" s="12" t="s">
        <v>75</v>
      </c>
      <c r="AY226" s="212" t="s">
        <v>182</v>
      </c>
    </row>
    <row r="227" spans="2:65" s="13" customFormat="1">
      <c r="B227" s="213"/>
      <c r="C227" s="214"/>
      <c r="D227" s="199" t="s">
        <v>193</v>
      </c>
      <c r="E227" s="215" t="s">
        <v>28</v>
      </c>
      <c r="F227" s="216" t="s">
        <v>196</v>
      </c>
      <c r="G227" s="214"/>
      <c r="H227" s="217">
        <v>475.86700000000002</v>
      </c>
      <c r="I227" s="218"/>
      <c r="J227" s="214"/>
      <c r="K227" s="214"/>
      <c r="L227" s="219"/>
      <c r="M227" s="220"/>
      <c r="N227" s="221"/>
      <c r="O227" s="221"/>
      <c r="P227" s="221"/>
      <c r="Q227" s="221"/>
      <c r="R227" s="221"/>
      <c r="S227" s="221"/>
      <c r="T227" s="222"/>
      <c r="AT227" s="223" t="s">
        <v>193</v>
      </c>
      <c r="AU227" s="223" t="s">
        <v>84</v>
      </c>
      <c r="AV227" s="13" t="s">
        <v>189</v>
      </c>
      <c r="AW227" s="13" t="s">
        <v>36</v>
      </c>
      <c r="AX227" s="13" t="s">
        <v>82</v>
      </c>
      <c r="AY227" s="223" t="s">
        <v>182</v>
      </c>
    </row>
    <row r="228" spans="2:65" s="1" customFormat="1" ht="24" customHeight="1">
      <c r="B228" s="35"/>
      <c r="C228" s="186" t="s">
        <v>302</v>
      </c>
      <c r="D228" s="186" t="s">
        <v>184</v>
      </c>
      <c r="E228" s="187" t="s">
        <v>241</v>
      </c>
      <c r="F228" s="188" t="s">
        <v>242</v>
      </c>
      <c r="G228" s="189" t="s">
        <v>243</v>
      </c>
      <c r="H228" s="190">
        <v>402.49200000000002</v>
      </c>
      <c r="I228" s="191"/>
      <c r="J228" s="192">
        <f>ROUND(I228*H228,2)</f>
        <v>0</v>
      </c>
      <c r="K228" s="188" t="s">
        <v>188</v>
      </c>
      <c r="L228" s="39"/>
      <c r="M228" s="193" t="s">
        <v>28</v>
      </c>
      <c r="N228" s="194" t="s">
        <v>46</v>
      </c>
      <c r="O228" s="64"/>
      <c r="P228" s="195">
        <f>O228*H228</f>
        <v>0</v>
      </c>
      <c r="Q228" s="195">
        <v>0</v>
      </c>
      <c r="R228" s="195">
        <f>Q228*H228</f>
        <v>0</v>
      </c>
      <c r="S228" s="195">
        <v>0</v>
      </c>
      <c r="T228" s="196">
        <f>S228*H228</f>
        <v>0</v>
      </c>
      <c r="AR228" s="197" t="s">
        <v>189</v>
      </c>
      <c r="AT228" s="197" t="s">
        <v>184</v>
      </c>
      <c r="AU228" s="197" t="s">
        <v>84</v>
      </c>
      <c r="AY228" s="18" t="s">
        <v>182</v>
      </c>
      <c r="BE228" s="198">
        <f>IF(N228="základní",J228,0)</f>
        <v>0</v>
      </c>
      <c r="BF228" s="198">
        <f>IF(N228="snížená",J228,0)</f>
        <v>0</v>
      </c>
      <c r="BG228" s="198">
        <f>IF(N228="zákl. přenesená",J228,0)</f>
        <v>0</v>
      </c>
      <c r="BH228" s="198">
        <f>IF(N228="sníž. přenesená",J228,0)</f>
        <v>0</v>
      </c>
      <c r="BI228" s="198">
        <f>IF(N228="nulová",J228,0)</f>
        <v>0</v>
      </c>
      <c r="BJ228" s="18" t="s">
        <v>82</v>
      </c>
      <c r="BK228" s="198">
        <f>ROUND(I228*H228,2)</f>
        <v>0</v>
      </c>
      <c r="BL228" s="18" t="s">
        <v>189</v>
      </c>
      <c r="BM228" s="197" t="s">
        <v>1560</v>
      </c>
    </row>
    <row r="229" spans="2:65" s="1" customFormat="1" ht="29.25">
      <c r="B229" s="35"/>
      <c r="C229" s="36"/>
      <c r="D229" s="199" t="s">
        <v>191</v>
      </c>
      <c r="E229" s="36"/>
      <c r="F229" s="200" t="s">
        <v>245</v>
      </c>
      <c r="G229" s="36"/>
      <c r="H229" s="36"/>
      <c r="I229" s="115"/>
      <c r="J229" s="36"/>
      <c r="K229" s="36"/>
      <c r="L229" s="39"/>
      <c r="M229" s="201"/>
      <c r="N229" s="64"/>
      <c r="O229" s="64"/>
      <c r="P229" s="64"/>
      <c r="Q229" s="64"/>
      <c r="R229" s="64"/>
      <c r="S229" s="64"/>
      <c r="T229" s="65"/>
      <c r="AT229" s="18" t="s">
        <v>191</v>
      </c>
      <c r="AU229" s="18" t="s">
        <v>84</v>
      </c>
    </row>
    <row r="230" spans="2:65" s="12" customFormat="1">
      <c r="B230" s="202"/>
      <c r="C230" s="203"/>
      <c r="D230" s="199" t="s">
        <v>193</v>
      </c>
      <c r="E230" s="204" t="s">
        <v>28</v>
      </c>
      <c r="F230" s="205" t="s">
        <v>1561</v>
      </c>
      <c r="G230" s="203"/>
      <c r="H230" s="206">
        <v>402.49200000000002</v>
      </c>
      <c r="I230" s="207"/>
      <c r="J230" s="203"/>
      <c r="K230" s="203"/>
      <c r="L230" s="208"/>
      <c r="M230" s="209"/>
      <c r="N230" s="210"/>
      <c r="O230" s="210"/>
      <c r="P230" s="210"/>
      <c r="Q230" s="210"/>
      <c r="R230" s="210"/>
      <c r="S230" s="210"/>
      <c r="T230" s="211"/>
      <c r="AT230" s="212" t="s">
        <v>193</v>
      </c>
      <c r="AU230" s="212" t="s">
        <v>84</v>
      </c>
      <c r="AV230" s="12" t="s">
        <v>84</v>
      </c>
      <c r="AW230" s="12" t="s">
        <v>36</v>
      </c>
      <c r="AX230" s="12" t="s">
        <v>82</v>
      </c>
      <c r="AY230" s="212" t="s">
        <v>182</v>
      </c>
    </row>
    <row r="231" spans="2:65" s="1" customFormat="1" ht="24" customHeight="1">
      <c r="B231" s="35"/>
      <c r="C231" s="186" t="s">
        <v>308</v>
      </c>
      <c r="D231" s="186" t="s">
        <v>184</v>
      </c>
      <c r="E231" s="187" t="s">
        <v>401</v>
      </c>
      <c r="F231" s="188" t="s">
        <v>402</v>
      </c>
      <c r="G231" s="189" t="s">
        <v>187</v>
      </c>
      <c r="H231" s="190">
        <v>417.59399999999999</v>
      </c>
      <c r="I231" s="191"/>
      <c r="J231" s="192">
        <f>ROUND(I231*H231,2)</f>
        <v>0</v>
      </c>
      <c r="K231" s="188" t="s">
        <v>188</v>
      </c>
      <c r="L231" s="39"/>
      <c r="M231" s="193" t="s">
        <v>28</v>
      </c>
      <c r="N231" s="194" t="s">
        <v>46</v>
      </c>
      <c r="O231" s="64"/>
      <c r="P231" s="195">
        <f>O231*H231</f>
        <v>0</v>
      </c>
      <c r="Q231" s="195">
        <v>0</v>
      </c>
      <c r="R231" s="195">
        <f>Q231*H231</f>
        <v>0</v>
      </c>
      <c r="S231" s="195">
        <v>0</v>
      </c>
      <c r="T231" s="196">
        <f>S231*H231</f>
        <v>0</v>
      </c>
      <c r="AR231" s="197" t="s">
        <v>189</v>
      </c>
      <c r="AT231" s="197" t="s">
        <v>184</v>
      </c>
      <c r="AU231" s="197" t="s">
        <v>84</v>
      </c>
      <c r="AY231" s="18" t="s">
        <v>182</v>
      </c>
      <c r="BE231" s="198">
        <f>IF(N231="základní",J231,0)</f>
        <v>0</v>
      </c>
      <c r="BF231" s="198">
        <f>IF(N231="snížená",J231,0)</f>
        <v>0</v>
      </c>
      <c r="BG231" s="198">
        <f>IF(N231="zákl. přenesená",J231,0)</f>
        <v>0</v>
      </c>
      <c r="BH231" s="198">
        <f>IF(N231="sníž. přenesená",J231,0)</f>
        <v>0</v>
      </c>
      <c r="BI231" s="198">
        <f>IF(N231="nulová",J231,0)</f>
        <v>0</v>
      </c>
      <c r="BJ231" s="18" t="s">
        <v>82</v>
      </c>
      <c r="BK231" s="198">
        <f>ROUND(I231*H231,2)</f>
        <v>0</v>
      </c>
      <c r="BL231" s="18" t="s">
        <v>189</v>
      </c>
      <c r="BM231" s="197" t="s">
        <v>1562</v>
      </c>
    </row>
    <row r="232" spans="2:65" s="1" customFormat="1" ht="321.75">
      <c r="B232" s="35"/>
      <c r="C232" s="36"/>
      <c r="D232" s="199" t="s">
        <v>191</v>
      </c>
      <c r="E232" s="36"/>
      <c r="F232" s="200" t="s">
        <v>404</v>
      </c>
      <c r="G232" s="36"/>
      <c r="H232" s="36"/>
      <c r="I232" s="115"/>
      <c r="J232" s="36"/>
      <c r="K232" s="36"/>
      <c r="L232" s="39"/>
      <c r="M232" s="201"/>
      <c r="N232" s="64"/>
      <c r="O232" s="64"/>
      <c r="P232" s="64"/>
      <c r="Q232" s="64"/>
      <c r="R232" s="64"/>
      <c r="S232" s="64"/>
      <c r="T232" s="65"/>
      <c r="AT232" s="18" t="s">
        <v>191</v>
      </c>
      <c r="AU232" s="18" t="s">
        <v>84</v>
      </c>
    </row>
    <row r="233" spans="2:65" s="12" customFormat="1">
      <c r="B233" s="202"/>
      <c r="C233" s="203"/>
      <c r="D233" s="199" t="s">
        <v>193</v>
      </c>
      <c r="E233" s="204" t="s">
        <v>28</v>
      </c>
      <c r="F233" s="205" t="s">
        <v>1563</v>
      </c>
      <c r="G233" s="203"/>
      <c r="H233" s="206">
        <v>-81.215999999999994</v>
      </c>
      <c r="I233" s="207"/>
      <c r="J233" s="203"/>
      <c r="K233" s="203"/>
      <c r="L233" s="208"/>
      <c r="M233" s="209"/>
      <c r="N233" s="210"/>
      <c r="O233" s="210"/>
      <c r="P233" s="210"/>
      <c r="Q233" s="210"/>
      <c r="R233" s="210"/>
      <c r="S233" s="210"/>
      <c r="T233" s="211"/>
      <c r="AT233" s="212" t="s">
        <v>193</v>
      </c>
      <c r="AU233" s="212" t="s">
        <v>84</v>
      </c>
      <c r="AV233" s="12" t="s">
        <v>84</v>
      </c>
      <c r="AW233" s="12" t="s">
        <v>36</v>
      </c>
      <c r="AX233" s="12" t="s">
        <v>75</v>
      </c>
      <c r="AY233" s="212" t="s">
        <v>182</v>
      </c>
    </row>
    <row r="234" spans="2:65" s="12" customFormat="1">
      <c r="B234" s="202"/>
      <c r="C234" s="203"/>
      <c r="D234" s="199" t="s">
        <v>193</v>
      </c>
      <c r="E234" s="204" t="s">
        <v>28</v>
      </c>
      <c r="F234" s="205" t="s">
        <v>1564</v>
      </c>
      <c r="G234" s="203"/>
      <c r="H234" s="206">
        <v>159.29</v>
      </c>
      <c r="I234" s="207"/>
      <c r="J234" s="203"/>
      <c r="K234" s="203"/>
      <c r="L234" s="208"/>
      <c r="M234" s="209"/>
      <c r="N234" s="210"/>
      <c r="O234" s="210"/>
      <c r="P234" s="210"/>
      <c r="Q234" s="210"/>
      <c r="R234" s="210"/>
      <c r="S234" s="210"/>
      <c r="T234" s="211"/>
      <c r="AT234" s="212" t="s">
        <v>193</v>
      </c>
      <c r="AU234" s="212" t="s">
        <v>84</v>
      </c>
      <c r="AV234" s="12" t="s">
        <v>84</v>
      </c>
      <c r="AW234" s="12" t="s">
        <v>36</v>
      </c>
      <c r="AX234" s="12" t="s">
        <v>75</v>
      </c>
      <c r="AY234" s="212" t="s">
        <v>182</v>
      </c>
    </row>
    <row r="235" spans="2:65" s="14" customFormat="1">
      <c r="B235" s="237"/>
      <c r="C235" s="238"/>
      <c r="D235" s="199" t="s">
        <v>193</v>
      </c>
      <c r="E235" s="239" t="s">
        <v>28</v>
      </c>
      <c r="F235" s="240" t="s">
        <v>413</v>
      </c>
      <c r="G235" s="238"/>
      <c r="H235" s="241">
        <v>78.073999999999998</v>
      </c>
      <c r="I235" s="242"/>
      <c r="J235" s="238"/>
      <c r="K235" s="238"/>
      <c r="L235" s="243"/>
      <c r="M235" s="244"/>
      <c r="N235" s="245"/>
      <c r="O235" s="245"/>
      <c r="P235" s="245"/>
      <c r="Q235" s="245"/>
      <c r="R235" s="245"/>
      <c r="S235" s="245"/>
      <c r="T235" s="246"/>
      <c r="AT235" s="247" t="s">
        <v>193</v>
      </c>
      <c r="AU235" s="247" t="s">
        <v>84</v>
      </c>
      <c r="AV235" s="14" t="s">
        <v>203</v>
      </c>
      <c r="AW235" s="14" t="s">
        <v>36</v>
      </c>
      <c r="AX235" s="14" t="s">
        <v>75</v>
      </c>
      <c r="AY235" s="247" t="s">
        <v>182</v>
      </c>
    </row>
    <row r="236" spans="2:65" s="12" customFormat="1">
      <c r="B236" s="202"/>
      <c r="C236" s="203"/>
      <c r="D236" s="199" t="s">
        <v>193</v>
      </c>
      <c r="E236" s="204" t="s">
        <v>28</v>
      </c>
      <c r="F236" s="205" t="s">
        <v>1565</v>
      </c>
      <c r="G236" s="203"/>
      <c r="H236" s="206">
        <v>129.65</v>
      </c>
      <c r="I236" s="207"/>
      <c r="J236" s="203"/>
      <c r="K236" s="203"/>
      <c r="L236" s="208"/>
      <c r="M236" s="209"/>
      <c r="N236" s="210"/>
      <c r="O236" s="210"/>
      <c r="P236" s="210"/>
      <c r="Q236" s="210"/>
      <c r="R236" s="210"/>
      <c r="S236" s="210"/>
      <c r="T236" s="211"/>
      <c r="AT236" s="212" t="s">
        <v>193</v>
      </c>
      <c r="AU236" s="212" t="s">
        <v>84</v>
      </c>
      <c r="AV236" s="12" t="s">
        <v>84</v>
      </c>
      <c r="AW236" s="12" t="s">
        <v>36</v>
      </c>
      <c r="AX236" s="12" t="s">
        <v>75</v>
      </c>
      <c r="AY236" s="212" t="s">
        <v>182</v>
      </c>
    </row>
    <row r="237" spans="2:65" s="14" customFormat="1">
      <c r="B237" s="237"/>
      <c r="C237" s="238"/>
      <c r="D237" s="199" t="s">
        <v>193</v>
      </c>
      <c r="E237" s="239" t="s">
        <v>28</v>
      </c>
      <c r="F237" s="240" t="s">
        <v>413</v>
      </c>
      <c r="G237" s="238"/>
      <c r="H237" s="241">
        <v>129.65</v>
      </c>
      <c r="I237" s="242"/>
      <c r="J237" s="238"/>
      <c r="K237" s="238"/>
      <c r="L237" s="243"/>
      <c r="M237" s="244"/>
      <c r="N237" s="245"/>
      <c r="O237" s="245"/>
      <c r="P237" s="245"/>
      <c r="Q237" s="245"/>
      <c r="R237" s="245"/>
      <c r="S237" s="245"/>
      <c r="T237" s="246"/>
      <c r="AT237" s="247" t="s">
        <v>193</v>
      </c>
      <c r="AU237" s="247" t="s">
        <v>84</v>
      </c>
      <c r="AV237" s="14" t="s">
        <v>203</v>
      </c>
      <c r="AW237" s="14" t="s">
        <v>36</v>
      </c>
      <c r="AX237" s="14" t="s">
        <v>75</v>
      </c>
      <c r="AY237" s="247" t="s">
        <v>182</v>
      </c>
    </row>
    <row r="238" spans="2:65" s="12" customFormat="1">
      <c r="B238" s="202"/>
      <c r="C238" s="203"/>
      <c r="D238" s="199" t="s">
        <v>193</v>
      </c>
      <c r="E238" s="204" t="s">
        <v>28</v>
      </c>
      <c r="F238" s="205" t="s">
        <v>1566</v>
      </c>
      <c r="G238" s="203"/>
      <c r="H238" s="206">
        <v>305.59500000000003</v>
      </c>
      <c r="I238" s="207"/>
      <c r="J238" s="203"/>
      <c r="K238" s="203"/>
      <c r="L238" s="208"/>
      <c r="M238" s="209"/>
      <c r="N238" s="210"/>
      <c r="O238" s="210"/>
      <c r="P238" s="210"/>
      <c r="Q238" s="210"/>
      <c r="R238" s="210"/>
      <c r="S238" s="210"/>
      <c r="T238" s="211"/>
      <c r="AT238" s="212" t="s">
        <v>193</v>
      </c>
      <c r="AU238" s="212" t="s">
        <v>84</v>
      </c>
      <c r="AV238" s="12" t="s">
        <v>84</v>
      </c>
      <c r="AW238" s="12" t="s">
        <v>36</v>
      </c>
      <c r="AX238" s="12" t="s">
        <v>75</v>
      </c>
      <c r="AY238" s="212" t="s">
        <v>182</v>
      </c>
    </row>
    <row r="239" spans="2:65" s="12" customFormat="1">
      <c r="B239" s="202"/>
      <c r="C239" s="203"/>
      <c r="D239" s="199" t="s">
        <v>193</v>
      </c>
      <c r="E239" s="204" t="s">
        <v>28</v>
      </c>
      <c r="F239" s="205" t="s">
        <v>1567</v>
      </c>
      <c r="G239" s="203"/>
      <c r="H239" s="206">
        <v>41.99</v>
      </c>
      <c r="I239" s="207"/>
      <c r="J239" s="203"/>
      <c r="K239" s="203"/>
      <c r="L239" s="208"/>
      <c r="M239" s="209"/>
      <c r="N239" s="210"/>
      <c r="O239" s="210"/>
      <c r="P239" s="210"/>
      <c r="Q239" s="210"/>
      <c r="R239" s="210"/>
      <c r="S239" s="210"/>
      <c r="T239" s="211"/>
      <c r="AT239" s="212" t="s">
        <v>193</v>
      </c>
      <c r="AU239" s="212" t="s">
        <v>84</v>
      </c>
      <c r="AV239" s="12" t="s">
        <v>84</v>
      </c>
      <c r="AW239" s="12" t="s">
        <v>36</v>
      </c>
      <c r="AX239" s="12" t="s">
        <v>75</v>
      </c>
      <c r="AY239" s="212" t="s">
        <v>182</v>
      </c>
    </row>
    <row r="240" spans="2:65" s="12" customFormat="1">
      <c r="B240" s="202"/>
      <c r="C240" s="203"/>
      <c r="D240" s="199" t="s">
        <v>193</v>
      </c>
      <c r="E240" s="204" t="s">
        <v>28</v>
      </c>
      <c r="F240" s="205" t="s">
        <v>1568</v>
      </c>
      <c r="G240" s="203"/>
      <c r="H240" s="206">
        <v>-190.12899999999999</v>
      </c>
      <c r="I240" s="207"/>
      <c r="J240" s="203"/>
      <c r="K240" s="203"/>
      <c r="L240" s="208"/>
      <c r="M240" s="209"/>
      <c r="N240" s="210"/>
      <c r="O240" s="210"/>
      <c r="P240" s="210"/>
      <c r="Q240" s="210"/>
      <c r="R240" s="210"/>
      <c r="S240" s="210"/>
      <c r="T240" s="211"/>
      <c r="AT240" s="212" t="s">
        <v>193</v>
      </c>
      <c r="AU240" s="212" t="s">
        <v>84</v>
      </c>
      <c r="AV240" s="12" t="s">
        <v>84</v>
      </c>
      <c r="AW240" s="12" t="s">
        <v>36</v>
      </c>
      <c r="AX240" s="12" t="s">
        <v>75</v>
      </c>
      <c r="AY240" s="212" t="s">
        <v>182</v>
      </c>
    </row>
    <row r="241" spans="2:65" s="12" customFormat="1">
      <c r="B241" s="202"/>
      <c r="C241" s="203"/>
      <c r="D241" s="199" t="s">
        <v>193</v>
      </c>
      <c r="E241" s="204" t="s">
        <v>28</v>
      </c>
      <c r="F241" s="205" t="s">
        <v>1569</v>
      </c>
      <c r="G241" s="203"/>
      <c r="H241" s="206">
        <v>-15.208</v>
      </c>
      <c r="I241" s="207"/>
      <c r="J241" s="203"/>
      <c r="K241" s="203"/>
      <c r="L241" s="208"/>
      <c r="M241" s="209"/>
      <c r="N241" s="210"/>
      <c r="O241" s="210"/>
      <c r="P241" s="210"/>
      <c r="Q241" s="210"/>
      <c r="R241" s="210"/>
      <c r="S241" s="210"/>
      <c r="T241" s="211"/>
      <c r="AT241" s="212" t="s">
        <v>193</v>
      </c>
      <c r="AU241" s="212" t="s">
        <v>84</v>
      </c>
      <c r="AV241" s="12" t="s">
        <v>84</v>
      </c>
      <c r="AW241" s="12" t="s">
        <v>36</v>
      </c>
      <c r="AX241" s="12" t="s">
        <v>75</v>
      </c>
      <c r="AY241" s="212" t="s">
        <v>182</v>
      </c>
    </row>
    <row r="242" spans="2:65" s="14" customFormat="1">
      <c r="B242" s="237"/>
      <c r="C242" s="238"/>
      <c r="D242" s="199" t="s">
        <v>193</v>
      </c>
      <c r="E242" s="239" t="s">
        <v>28</v>
      </c>
      <c r="F242" s="240" t="s">
        <v>413</v>
      </c>
      <c r="G242" s="238"/>
      <c r="H242" s="241">
        <v>142.24799999999999</v>
      </c>
      <c r="I242" s="242"/>
      <c r="J242" s="238"/>
      <c r="K242" s="238"/>
      <c r="L242" s="243"/>
      <c r="M242" s="244"/>
      <c r="N242" s="245"/>
      <c r="O242" s="245"/>
      <c r="P242" s="245"/>
      <c r="Q242" s="245"/>
      <c r="R242" s="245"/>
      <c r="S242" s="245"/>
      <c r="T242" s="246"/>
      <c r="AT242" s="247" t="s">
        <v>193</v>
      </c>
      <c r="AU242" s="247" t="s">
        <v>84</v>
      </c>
      <c r="AV242" s="14" t="s">
        <v>203</v>
      </c>
      <c r="AW242" s="14" t="s">
        <v>36</v>
      </c>
      <c r="AX242" s="14" t="s">
        <v>75</v>
      </c>
      <c r="AY242" s="247" t="s">
        <v>182</v>
      </c>
    </row>
    <row r="243" spans="2:65" s="12" customFormat="1">
      <c r="B243" s="202"/>
      <c r="C243" s="203"/>
      <c r="D243" s="199" t="s">
        <v>193</v>
      </c>
      <c r="E243" s="204" t="s">
        <v>28</v>
      </c>
      <c r="F243" s="205" t="s">
        <v>1464</v>
      </c>
      <c r="G243" s="203"/>
      <c r="H243" s="206">
        <v>45.143999999999998</v>
      </c>
      <c r="I243" s="207"/>
      <c r="J243" s="203"/>
      <c r="K243" s="203"/>
      <c r="L243" s="208"/>
      <c r="M243" s="209"/>
      <c r="N243" s="210"/>
      <c r="O243" s="210"/>
      <c r="P243" s="210"/>
      <c r="Q243" s="210"/>
      <c r="R243" s="210"/>
      <c r="S243" s="210"/>
      <c r="T243" s="211"/>
      <c r="AT243" s="212" t="s">
        <v>193</v>
      </c>
      <c r="AU243" s="212" t="s">
        <v>84</v>
      </c>
      <c r="AV243" s="12" t="s">
        <v>84</v>
      </c>
      <c r="AW243" s="12" t="s">
        <v>36</v>
      </c>
      <c r="AX243" s="12" t="s">
        <v>75</v>
      </c>
      <c r="AY243" s="212" t="s">
        <v>182</v>
      </c>
    </row>
    <row r="244" spans="2:65" s="12" customFormat="1">
      <c r="B244" s="202"/>
      <c r="C244" s="203"/>
      <c r="D244" s="199" t="s">
        <v>193</v>
      </c>
      <c r="E244" s="204" t="s">
        <v>28</v>
      </c>
      <c r="F244" s="205" t="s">
        <v>1570</v>
      </c>
      <c r="G244" s="203"/>
      <c r="H244" s="206">
        <v>-22.666</v>
      </c>
      <c r="I244" s="207"/>
      <c r="J244" s="203"/>
      <c r="K244" s="203"/>
      <c r="L244" s="208"/>
      <c r="M244" s="209"/>
      <c r="N244" s="210"/>
      <c r="O244" s="210"/>
      <c r="P244" s="210"/>
      <c r="Q244" s="210"/>
      <c r="R244" s="210"/>
      <c r="S244" s="210"/>
      <c r="T244" s="211"/>
      <c r="AT244" s="212" t="s">
        <v>193</v>
      </c>
      <c r="AU244" s="212" t="s">
        <v>84</v>
      </c>
      <c r="AV244" s="12" t="s">
        <v>84</v>
      </c>
      <c r="AW244" s="12" t="s">
        <v>36</v>
      </c>
      <c r="AX244" s="12" t="s">
        <v>75</v>
      </c>
      <c r="AY244" s="212" t="s">
        <v>182</v>
      </c>
    </row>
    <row r="245" spans="2:65" s="14" customFormat="1">
      <c r="B245" s="237"/>
      <c r="C245" s="238"/>
      <c r="D245" s="199" t="s">
        <v>193</v>
      </c>
      <c r="E245" s="239" t="s">
        <v>28</v>
      </c>
      <c r="F245" s="240" t="s">
        <v>1571</v>
      </c>
      <c r="G245" s="238"/>
      <c r="H245" s="241">
        <v>22.478000000000002</v>
      </c>
      <c r="I245" s="242"/>
      <c r="J245" s="238"/>
      <c r="K245" s="238"/>
      <c r="L245" s="243"/>
      <c r="M245" s="244"/>
      <c r="N245" s="245"/>
      <c r="O245" s="245"/>
      <c r="P245" s="245"/>
      <c r="Q245" s="245"/>
      <c r="R245" s="245"/>
      <c r="S245" s="245"/>
      <c r="T245" s="246"/>
      <c r="AT245" s="247" t="s">
        <v>193</v>
      </c>
      <c r="AU245" s="247" t="s">
        <v>84</v>
      </c>
      <c r="AV245" s="14" t="s">
        <v>203</v>
      </c>
      <c r="AW245" s="14" t="s">
        <v>36</v>
      </c>
      <c r="AX245" s="14" t="s">
        <v>75</v>
      </c>
      <c r="AY245" s="247" t="s">
        <v>182</v>
      </c>
    </row>
    <row r="246" spans="2:65" s="12" customFormat="1">
      <c r="B246" s="202"/>
      <c r="C246" s="203"/>
      <c r="D246" s="199" t="s">
        <v>193</v>
      </c>
      <c r="E246" s="204" t="s">
        <v>28</v>
      </c>
      <c r="F246" s="205" t="s">
        <v>1572</v>
      </c>
      <c r="G246" s="203"/>
      <c r="H246" s="206">
        <v>45.143999999999998</v>
      </c>
      <c r="I246" s="207"/>
      <c r="J246" s="203"/>
      <c r="K246" s="203"/>
      <c r="L246" s="208"/>
      <c r="M246" s="209"/>
      <c r="N246" s="210"/>
      <c r="O246" s="210"/>
      <c r="P246" s="210"/>
      <c r="Q246" s="210"/>
      <c r="R246" s="210"/>
      <c r="S246" s="210"/>
      <c r="T246" s="211"/>
      <c r="AT246" s="212" t="s">
        <v>193</v>
      </c>
      <c r="AU246" s="212" t="s">
        <v>84</v>
      </c>
      <c r="AV246" s="12" t="s">
        <v>84</v>
      </c>
      <c r="AW246" s="12" t="s">
        <v>36</v>
      </c>
      <c r="AX246" s="12" t="s">
        <v>75</v>
      </c>
      <c r="AY246" s="212" t="s">
        <v>182</v>
      </c>
    </row>
    <row r="247" spans="2:65" s="14" customFormat="1">
      <c r="B247" s="237"/>
      <c r="C247" s="238"/>
      <c r="D247" s="199" t="s">
        <v>193</v>
      </c>
      <c r="E247" s="239" t="s">
        <v>28</v>
      </c>
      <c r="F247" s="240" t="s">
        <v>413</v>
      </c>
      <c r="G247" s="238"/>
      <c r="H247" s="241">
        <v>45.143999999999998</v>
      </c>
      <c r="I247" s="242"/>
      <c r="J247" s="238"/>
      <c r="K247" s="238"/>
      <c r="L247" s="243"/>
      <c r="M247" s="244"/>
      <c r="N247" s="245"/>
      <c r="O247" s="245"/>
      <c r="P247" s="245"/>
      <c r="Q247" s="245"/>
      <c r="R247" s="245"/>
      <c r="S247" s="245"/>
      <c r="T247" s="246"/>
      <c r="AT247" s="247" t="s">
        <v>193</v>
      </c>
      <c r="AU247" s="247" t="s">
        <v>84</v>
      </c>
      <c r="AV247" s="14" t="s">
        <v>203</v>
      </c>
      <c r="AW247" s="14" t="s">
        <v>36</v>
      </c>
      <c r="AX247" s="14" t="s">
        <v>75</v>
      </c>
      <c r="AY247" s="247" t="s">
        <v>182</v>
      </c>
    </row>
    <row r="248" spans="2:65" s="13" customFormat="1">
      <c r="B248" s="213"/>
      <c r="C248" s="214"/>
      <c r="D248" s="199" t="s">
        <v>193</v>
      </c>
      <c r="E248" s="215" t="s">
        <v>28</v>
      </c>
      <c r="F248" s="216" t="s">
        <v>196</v>
      </c>
      <c r="G248" s="214"/>
      <c r="H248" s="217">
        <v>417.59399999999999</v>
      </c>
      <c r="I248" s="218"/>
      <c r="J248" s="214"/>
      <c r="K248" s="214"/>
      <c r="L248" s="219"/>
      <c r="M248" s="220"/>
      <c r="N248" s="221"/>
      <c r="O248" s="221"/>
      <c r="P248" s="221"/>
      <c r="Q248" s="221"/>
      <c r="R248" s="221"/>
      <c r="S248" s="221"/>
      <c r="T248" s="222"/>
      <c r="AT248" s="223" t="s">
        <v>193</v>
      </c>
      <c r="AU248" s="223" t="s">
        <v>84</v>
      </c>
      <c r="AV248" s="13" t="s">
        <v>189</v>
      </c>
      <c r="AW248" s="13" t="s">
        <v>36</v>
      </c>
      <c r="AX248" s="13" t="s">
        <v>82</v>
      </c>
      <c r="AY248" s="223" t="s">
        <v>182</v>
      </c>
    </row>
    <row r="249" spans="2:65" s="1" customFormat="1" ht="16.5" customHeight="1">
      <c r="B249" s="35"/>
      <c r="C249" s="224" t="s">
        <v>314</v>
      </c>
      <c r="D249" s="224" t="s">
        <v>269</v>
      </c>
      <c r="E249" s="225" t="s">
        <v>1573</v>
      </c>
      <c r="F249" s="226" t="s">
        <v>1574</v>
      </c>
      <c r="G249" s="227" t="s">
        <v>243</v>
      </c>
      <c r="H249" s="228">
        <v>156.148</v>
      </c>
      <c r="I249" s="229"/>
      <c r="J249" s="230">
        <f>ROUND(I249*H249,2)</f>
        <v>0</v>
      </c>
      <c r="K249" s="226" t="s">
        <v>188</v>
      </c>
      <c r="L249" s="231"/>
      <c r="M249" s="232" t="s">
        <v>28</v>
      </c>
      <c r="N249" s="233" t="s">
        <v>46</v>
      </c>
      <c r="O249" s="64"/>
      <c r="P249" s="195">
        <f>O249*H249</f>
        <v>0</v>
      </c>
      <c r="Q249" s="195">
        <v>1</v>
      </c>
      <c r="R249" s="195">
        <f>Q249*H249</f>
        <v>156.148</v>
      </c>
      <c r="S249" s="195">
        <v>0</v>
      </c>
      <c r="T249" s="196">
        <f>S249*H249</f>
        <v>0</v>
      </c>
      <c r="AR249" s="197" t="s">
        <v>230</v>
      </c>
      <c r="AT249" s="197" t="s">
        <v>269</v>
      </c>
      <c r="AU249" s="197" t="s">
        <v>84</v>
      </c>
      <c r="AY249" s="18" t="s">
        <v>182</v>
      </c>
      <c r="BE249" s="198">
        <f>IF(N249="základní",J249,0)</f>
        <v>0</v>
      </c>
      <c r="BF249" s="198">
        <f>IF(N249="snížená",J249,0)</f>
        <v>0</v>
      </c>
      <c r="BG249" s="198">
        <f>IF(N249="zákl. přenesená",J249,0)</f>
        <v>0</v>
      </c>
      <c r="BH249" s="198">
        <f>IF(N249="sníž. přenesená",J249,0)</f>
        <v>0</v>
      </c>
      <c r="BI249" s="198">
        <f>IF(N249="nulová",J249,0)</f>
        <v>0</v>
      </c>
      <c r="BJ249" s="18" t="s">
        <v>82</v>
      </c>
      <c r="BK249" s="198">
        <f>ROUND(I249*H249,2)</f>
        <v>0</v>
      </c>
      <c r="BL249" s="18" t="s">
        <v>189</v>
      </c>
      <c r="BM249" s="197" t="s">
        <v>1575</v>
      </c>
    </row>
    <row r="250" spans="2:65" s="12" customFormat="1">
      <c r="B250" s="202"/>
      <c r="C250" s="203"/>
      <c r="D250" s="199" t="s">
        <v>193</v>
      </c>
      <c r="E250" s="204" t="s">
        <v>28</v>
      </c>
      <c r="F250" s="205" t="s">
        <v>1576</v>
      </c>
      <c r="G250" s="203"/>
      <c r="H250" s="206">
        <v>156.148</v>
      </c>
      <c r="I250" s="207"/>
      <c r="J250" s="203"/>
      <c r="K250" s="203"/>
      <c r="L250" s="208"/>
      <c r="M250" s="209"/>
      <c r="N250" s="210"/>
      <c r="O250" s="210"/>
      <c r="P250" s="210"/>
      <c r="Q250" s="210"/>
      <c r="R250" s="210"/>
      <c r="S250" s="210"/>
      <c r="T250" s="211"/>
      <c r="AT250" s="212" t="s">
        <v>193</v>
      </c>
      <c r="AU250" s="212" t="s">
        <v>84</v>
      </c>
      <c r="AV250" s="12" t="s">
        <v>84</v>
      </c>
      <c r="AW250" s="12" t="s">
        <v>36</v>
      </c>
      <c r="AX250" s="12" t="s">
        <v>82</v>
      </c>
      <c r="AY250" s="212" t="s">
        <v>182</v>
      </c>
    </row>
    <row r="251" spans="2:65" s="1" customFormat="1" ht="16.5" customHeight="1">
      <c r="B251" s="35"/>
      <c r="C251" s="224" t="s">
        <v>322</v>
      </c>
      <c r="D251" s="224" t="s">
        <v>269</v>
      </c>
      <c r="E251" s="225" t="s">
        <v>1577</v>
      </c>
      <c r="F251" s="226" t="s">
        <v>1578</v>
      </c>
      <c r="G251" s="227" t="s">
        <v>243</v>
      </c>
      <c r="H251" s="228">
        <v>44.956000000000003</v>
      </c>
      <c r="I251" s="229"/>
      <c r="J251" s="230">
        <f>ROUND(I251*H251,2)</f>
        <v>0</v>
      </c>
      <c r="K251" s="226" t="s">
        <v>188</v>
      </c>
      <c r="L251" s="231"/>
      <c r="M251" s="232" t="s">
        <v>28</v>
      </c>
      <c r="N251" s="233" t="s">
        <v>46</v>
      </c>
      <c r="O251" s="64"/>
      <c r="P251" s="195">
        <f>O251*H251</f>
        <v>0</v>
      </c>
      <c r="Q251" s="195">
        <v>1</v>
      </c>
      <c r="R251" s="195">
        <f>Q251*H251</f>
        <v>44.956000000000003</v>
      </c>
      <c r="S251" s="195">
        <v>0</v>
      </c>
      <c r="T251" s="196">
        <f>S251*H251</f>
        <v>0</v>
      </c>
      <c r="AR251" s="197" t="s">
        <v>230</v>
      </c>
      <c r="AT251" s="197" t="s">
        <v>269</v>
      </c>
      <c r="AU251" s="197" t="s">
        <v>84</v>
      </c>
      <c r="AY251" s="18" t="s">
        <v>182</v>
      </c>
      <c r="BE251" s="198">
        <f>IF(N251="základní",J251,0)</f>
        <v>0</v>
      </c>
      <c r="BF251" s="198">
        <f>IF(N251="snížená",J251,0)</f>
        <v>0</v>
      </c>
      <c r="BG251" s="198">
        <f>IF(N251="zákl. přenesená",J251,0)</f>
        <v>0</v>
      </c>
      <c r="BH251" s="198">
        <f>IF(N251="sníž. přenesená",J251,0)</f>
        <v>0</v>
      </c>
      <c r="BI251" s="198">
        <f>IF(N251="nulová",J251,0)</f>
        <v>0</v>
      </c>
      <c r="BJ251" s="18" t="s">
        <v>82</v>
      </c>
      <c r="BK251" s="198">
        <f>ROUND(I251*H251,2)</f>
        <v>0</v>
      </c>
      <c r="BL251" s="18" t="s">
        <v>189</v>
      </c>
      <c r="BM251" s="197" t="s">
        <v>1579</v>
      </c>
    </row>
    <row r="252" spans="2:65" s="12" customFormat="1">
      <c r="B252" s="202"/>
      <c r="C252" s="203"/>
      <c r="D252" s="199" t="s">
        <v>193</v>
      </c>
      <c r="E252" s="204" t="s">
        <v>28</v>
      </c>
      <c r="F252" s="205" t="s">
        <v>1580</v>
      </c>
      <c r="G252" s="203"/>
      <c r="H252" s="206">
        <v>44.956000000000003</v>
      </c>
      <c r="I252" s="207"/>
      <c r="J252" s="203"/>
      <c r="K252" s="203"/>
      <c r="L252" s="208"/>
      <c r="M252" s="209"/>
      <c r="N252" s="210"/>
      <c r="O252" s="210"/>
      <c r="P252" s="210"/>
      <c r="Q252" s="210"/>
      <c r="R252" s="210"/>
      <c r="S252" s="210"/>
      <c r="T252" s="211"/>
      <c r="AT252" s="212" t="s">
        <v>193</v>
      </c>
      <c r="AU252" s="212" t="s">
        <v>84</v>
      </c>
      <c r="AV252" s="12" t="s">
        <v>84</v>
      </c>
      <c r="AW252" s="12" t="s">
        <v>36</v>
      </c>
      <c r="AX252" s="12" t="s">
        <v>82</v>
      </c>
      <c r="AY252" s="212" t="s">
        <v>182</v>
      </c>
    </row>
    <row r="253" spans="2:65" s="1" customFormat="1" ht="24" customHeight="1">
      <c r="B253" s="35"/>
      <c r="C253" s="186" t="s">
        <v>327</v>
      </c>
      <c r="D253" s="186" t="s">
        <v>184</v>
      </c>
      <c r="E253" s="187" t="s">
        <v>414</v>
      </c>
      <c r="F253" s="188" t="s">
        <v>415</v>
      </c>
      <c r="G253" s="189" t="s">
        <v>187</v>
      </c>
      <c r="H253" s="190">
        <v>155.92400000000001</v>
      </c>
      <c r="I253" s="191"/>
      <c r="J253" s="192">
        <f>ROUND(I253*H253,2)</f>
        <v>0</v>
      </c>
      <c r="K253" s="188" t="s">
        <v>188</v>
      </c>
      <c r="L253" s="39"/>
      <c r="M253" s="193" t="s">
        <v>28</v>
      </c>
      <c r="N253" s="194" t="s">
        <v>46</v>
      </c>
      <c r="O253" s="64"/>
      <c r="P253" s="195">
        <f>O253*H253</f>
        <v>0</v>
      </c>
      <c r="Q253" s="195">
        <v>0</v>
      </c>
      <c r="R253" s="195">
        <f>Q253*H253</f>
        <v>0</v>
      </c>
      <c r="S253" s="195">
        <v>0</v>
      </c>
      <c r="T253" s="196">
        <f>S253*H253</f>
        <v>0</v>
      </c>
      <c r="AR253" s="197" t="s">
        <v>189</v>
      </c>
      <c r="AT253" s="197" t="s">
        <v>184</v>
      </c>
      <c r="AU253" s="197" t="s">
        <v>84</v>
      </c>
      <c r="AY253" s="18" t="s">
        <v>182</v>
      </c>
      <c r="BE253" s="198">
        <f>IF(N253="základní",J253,0)</f>
        <v>0</v>
      </c>
      <c r="BF253" s="198">
        <f>IF(N253="snížená",J253,0)</f>
        <v>0</v>
      </c>
      <c r="BG253" s="198">
        <f>IF(N253="zákl. přenesená",J253,0)</f>
        <v>0</v>
      </c>
      <c r="BH253" s="198">
        <f>IF(N253="sníž. přenesená",J253,0)</f>
        <v>0</v>
      </c>
      <c r="BI253" s="198">
        <f>IF(N253="nulová",J253,0)</f>
        <v>0</v>
      </c>
      <c r="BJ253" s="18" t="s">
        <v>82</v>
      </c>
      <c r="BK253" s="198">
        <f>ROUND(I253*H253,2)</f>
        <v>0</v>
      </c>
      <c r="BL253" s="18" t="s">
        <v>189</v>
      </c>
      <c r="BM253" s="197" t="s">
        <v>1581</v>
      </c>
    </row>
    <row r="254" spans="2:65" s="1" customFormat="1" ht="87.75">
      <c r="B254" s="35"/>
      <c r="C254" s="36"/>
      <c r="D254" s="199" t="s">
        <v>191</v>
      </c>
      <c r="E254" s="36"/>
      <c r="F254" s="200" t="s">
        <v>417</v>
      </c>
      <c r="G254" s="36"/>
      <c r="H254" s="36"/>
      <c r="I254" s="115"/>
      <c r="J254" s="36"/>
      <c r="K254" s="36"/>
      <c r="L254" s="39"/>
      <c r="M254" s="201"/>
      <c r="N254" s="64"/>
      <c r="O254" s="64"/>
      <c r="P254" s="64"/>
      <c r="Q254" s="64"/>
      <c r="R254" s="64"/>
      <c r="S254" s="64"/>
      <c r="T254" s="65"/>
      <c r="AT254" s="18" t="s">
        <v>191</v>
      </c>
      <c r="AU254" s="18" t="s">
        <v>84</v>
      </c>
    </row>
    <row r="255" spans="2:65" s="12" customFormat="1">
      <c r="B255" s="202"/>
      <c r="C255" s="203"/>
      <c r="D255" s="199" t="s">
        <v>193</v>
      </c>
      <c r="E255" s="204" t="s">
        <v>28</v>
      </c>
      <c r="F255" s="205" t="s">
        <v>1582</v>
      </c>
      <c r="G255" s="203"/>
      <c r="H255" s="206">
        <v>88.253</v>
      </c>
      <c r="I255" s="207"/>
      <c r="J255" s="203"/>
      <c r="K255" s="203"/>
      <c r="L255" s="208"/>
      <c r="M255" s="209"/>
      <c r="N255" s="210"/>
      <c r="O255" s="210"/>
      <c r="P255" s="210"/>
      <c r="Q255" s="210"/>
      <c r="R255" s="210"/>
      <c r="S255" s="210"/>
      <c r="T255" s="211"/>
      <c r="AT255" s="212" t="s">
        <v>193</v>
      </c>
      <c r="AU255" s="212" t="s">
        <v>84</v>
      </c>
      <c r="AV255" s="12" t="s">
        <v>84</v>
      </c>
      <c r="AW255" s="12" t="s">
        <v>36</v>
      </c>
      <c r="AX255" s="12" t="s">
        <v>75</v>
      </c>
      <c r="AY255" s="212" t="s">
        <v>182</v>
      </c>
    </row>
    <row r="256" spans="2:65" s="12" customFormat="1">
      <c r="B256" s="202"/>
      <c r="C256" s="203"/>
      <c r="D256" s="199" t="s">
        <v>193</v>
      </c>
      <c r="E256" s="204" t="s">
        <v>28</v>
      </c>
      <c r="F256" s="205" t="s">
        <v>1583</v>
      </c>
      <c r="G256" s="203"/>
      <c r="H256" s="206">
        <v>67.671000000000006</v>
      </c>
      <c r="I256" s="207"/>
      <c r="J256" s="203"/>
      <c r="K256" s="203"/>
      <c r="L256" s="208"/>
      <c r="M256" s="209"/>
      <c r="N256" s="210"/>
      <c r="O256" s="210"/>
      <c r="P256" s="210"/>
      <c r="Q256" s="210"/>
      <c r="R256" s="210"/>
      <c r="S256" s="210"/>
      <c r="T256" s="211"/>
      <c r="AT256" s="212" t="s">
        <v>193</v>
      </c>
      <c r="AU256" s="212" t="s">
        <v>84</v>
      </c>
      <c r="AV256" s="12" t="s">
        <v>84</v>
      </c>
      <c r="AW256" s="12" t="s">
        <v>36</v>
      </c>
      <c r="AX256" s="12" t="s">
        <v>75</v>
      </c>
      <c r="AY256" s="212" t="s">
        <v>182</v>
      </c>
    </row>
    <row r="257" spans="2:65" s="13" customFormat="1">
      <c r="B257" s="213"/>
      <c r="C257" s="214"/>
      <c r="D257" s="199" t="s">
        <v>193</v>
      </c>
      <c r="E257" s="215" t="s">
        <v>28</v>
      </c>
      <c r="F257" s="216" t="s">
        <v>196</v>
      </c>
      <c r="G257" s="214"/>
      <c r="H257" s="217">
        <v>155.92400000000001</v>
      </c>
      <c r="I257" s="218"/>
      <c r="J257" s="214"/>
      <c r="K257" s="214"/>
      <c r="L257" s="219"/>
      <c r="M257" s="220"/>
      <c r="N257" s="221"/>
      <c r="O257" s="221"/>
      <c r="P257" s="221"/>
      <c r="Q257" s="221"/>
      <c r="R257" s="221"/>
      <c r="S257" s="221"/>
      <c r="T257" s="222"/>
      <c r="AT257" s="223" t="s">
        <v>193</v>
      </c>
      <c r="AU257" s="223" t="s">
        <v>84</v>
      </c>
      <c r="AV257" s="13" t="s">
        <v>189</v>
      </c>
      <c r="AW257" s="13" t="s">
        <v>36</v>
      </c>
      <c r="AX257" s="13" t="s">
        <v>82</v>
      </c>
      <c r="AY257" s="223" t="s">
        <v>182</v>
      </c>
    </row>
    <row r="258" spans="2:65" s="1" customFormat="1" ht="16.5" customHeight="1">
      <c r="B258" s="35"/>
      <c r="C258" s="224" t="s">
        <v>332</v>
      </c>
      <c r="D258" s="224" t="s">
        <v>269</v>
      </c>
      <c r="E258" s="225" t="s">
        <v>1584</v>
      </c>
      <c r="F258" s="226" t="s">
        <v>1585</v>
      </c>
      <c r="G258" s="227" t="s">
        <v>243</v>
      </c>
      <c r="H258" s="228">
        <v>311.84800000000001</v>
      </c>
      <c r="I258" s="229"/>
      <c r="J258" s="230">
        <f>ROUND(I258*H258,2)</f>
        <v>0</v>
      </c>
      <c r="K258" s="226" t="s">
        <v>188</v>
      </c>
      <c r="L258" s="231"/>
      <c r="M258" s="232" t="s">
        <v>28</v>
      </c>
      <c r="N258" s="233" t="s">
        <v>46</v>
      </c>
      <c r="O258" s="64"/>
      <c r="P258" s="195">
        <f>O258*H258</f>
        <v>0</v>
      </c>
      <c r="Q258" s="195">
        <v>1</v>
      </c>
      <c r="R258" s="195">
        <f>Q258*H258</f>
        <v>311.84800000000001</v>
      </c>
      <c r="S258" s="195">
        <v>0</v>
      </c>
      <c r="T258" s="196">
        <f>S258*H258</f>
        <v>0</v>
      </c>
      <c r="AR258" s="197" t="s">
        <v>230</v>
      </c>
      <c r="AT258" s="197" t="s">
        <v>269</v>
      </c>
      <c r="AU258" s="197" t="s">
        <v>84</v>
      </c>
      <c r="AY258" s="18" t="s">
        <v>182</v>
      </c>
      <c r="BE258" s="198">
        <f>IF(N258="základní",J258,0)</f>
        <v>0</v>
      </c>
      <c r="BF258" s="198">
        <f>IF(N258="snížená",J258,0)</f>
        <v>0</v>
      </c>
      <c r="BG258" s="198">
        <f>IF(N258="zákl. přenesená",J258,0)</f>
        <v>0</v>
      </c>
      <c r="BH258" s="198">
        <f>IF(N258="sníž. přenesená",J258,0)</f>
        <v>0</v>
      </c>
      <c r="BI258" s="198">
        <f>IF(N258="nulová",J258,0)</f>
        <v>0</v>
      </c>
      <c r="BJ258" s="18" t="s">
        <v>82</v>
      </c>
      <c r="BK258" s="198">
        <f>ROUND(I258*H258,2)</f>
        <v>0</v>
      </c>
      <c r="BL258" s="18" t="s">
        <v>189</v>
      </c>
      <c r="BM258" s="197" t="s">
        <v>1586</v>
      </c>
    </row>
    <row r="259" spans="2:65" s="12" customFormat="1">
      <c r="B259" s="202"/>
      <c r="C259" s="203"/>
      <c r="D259" s="199" t="s">
        <v>193</v>
      </c>
      <c r="E259" s="204" t="s">
        <v>28</v>
      </c>
      <c r="F259" s="205" t="s">
        <v>1587</v>
      </c>
      <c r="G259" s="203"/>
      <c r="H259" s="206">
        <v>311.84800000000001</v>
      </c>
      <c r="I259" s="207"/>
      <c r="J259" s="203"/>
      <c r="K259" s="203"/>
      <c r="L259" s="208"/>
      <c r="M259" s="209"/>
      <c r="N259" s="210"/>
      <c r="O259" s="210"/>
      <c r="P259" s="210"/>
      <c r="Q259" s="210"/>
      <c r="R259" s="210"/>
      <c r="S259" s="210"/>
      <c r="T259" s="211"/>
      <c r="AT259" s="212" t="s">
        <v>193</v>
      </c>
      <c r="AU259" s="212" t="s">
        <v>84</v>
      </c>
      <c r="AV259" s="12" t="s">
        <v>84</v>
      </c>
      <c r="AW259" s="12" t="s">
        <v>36</v>
      </c>
      <c r="AX259" s="12" t="s">
        <v>82</v>
      </c>
      <c r="AY259" s="212" t="s">
        <v>182</v>
      </c>
    </row>
    <row r="260" spans="2:65" s="11" customFormat="1" ht="22.9" customHeight="1">
      <c r="B260" s="170"/>
      <c r="C260" s="171"/>
      <c r="D260" s="172" t="s">
        <v>74</v>
      </c>
      <c r="E260" s="184" t="s">
        <v>84</v>
      </c>
      <c r="F260" s="184" t="s">
        <v>595</v>
      </c>
      <c r="G260" s="171"/>
      <c r="H260" s="171"/>
      <c r="I260" s="174"/>
      <c r="J260" s="185">
        <f>BK260</f>
        <v>0</v>
      </c>
      <c r="K260" s="171"/>
      <c r="L260" s="176"/>
      <c r="M260" s="177"/>
      <c r="N260" s="178"/>
      <c r="O260" s="178"/>
      <c r="P260" s="179">
        <f>SUM(P261:P265)</f>
        <v>0</v>
      </c>
      <c r="Q260" s="178"/>
      <c r="R260" s="179">
        <f>SUM(R261:R265)</f>
        <v>0.25532480000000002</v>
      </c>
      <c r="S260" s="178"/>
      <c r="T260" s="180">
        <f>SUM(T261:T265)</f>
        <v>0</v>
      </c>
      <c r="AR260" s="181" t="s">
        <v>82</v>
      </c>
      <c r="AT260" s="182" t="s">
        <v>74</v>
      </c>
      <c r="AU260" s="182" t="s">
        <v>82</v>
      </c>
      <c r="AY260" s="181" t="s">
        <v>182</v>
      </c>
      <c r="BK260" s="183">
        <f>SUM(BK261:BK265)</f>
        <v>0</v>
      </c>
    </row>
    <row r="261" spans="2:65" s="1" customFormat="1" ht="24" customHeight="1">
      <c r="B261" s="35"/>
      <c r="C261" s="186" t="s">
        <v>339</v>
      </c>
      <c r="D261" s="186" t="s">
        <v>184</v>
      </c>
      <c r="E261" s="187" t="s">
        <v>1588</v>
      </c>
      <c r="F261" s="188" t="s">
        <v>1589</v>
      </c>
      <c r="G261" s="189" t="s">
        <v>250</v>
      </c>
      <c r="H261" s="190">
        <v>349.76</v>
      </c>
      <c r="I261" s="191"/>
      <c r="J261" s="192">
        <f>ROUND(I261*H261,2)</f>
        <v>0</v>
      </c>
      <c r="K261" s="188" t="s">
        <v>188</v>
      </c>
      <c r="L261" s="39"/>
      <c r="M261" s="193" t="s">
        <v>28</v>
      </c>
      <c r="N261" s="194" t="s">
        <v>46</v>
      </c>
      <c r="O261" s="64"/>
      <c r="P261" s="195">
        <f>O261*H261</f>
        <v>0</v>
      </c>
      <c r="Q261" s="195">
        <v>2.7E-4</v>
      </c>
      <c r="R261" s="195">
        <f>Q261*H261</f>
        <v>9.4435199999999997E-2</v>
      </c>
      <c r="S261" s="195">
        <v>0</v>
      </c>
      <c r="T261" s="196">
        <f>S261*H261</f>
        <v>0</v>
      </c>
      <c r="AR261" s="197" t="s">
        <v>189</v>
      </c>
      <c r="AT261" s="197" t="s">
        <v>184</v>
      </c>
      <c r="AU261" s="197" t="s">
        <v>84</v>
      </c>
      <c r="AY261" s="18" t="s">
        <v>182</v>
      </c>
      <c r="BE261" s="198">
        <f>IF(N261="základní",J261,0)</f>
        <v>0</v>
      </c>
      <c r="BF261" s="198">
        <f>IF(N261="snížená",J261,0)</f>
        <v>0</v>
      </c>
      <c r="BG261" s="198">
        <f>IF(N261="zákl. přenesená",J261,0)</f>
        <v>0</v>
      </c>
      <c r="BH261" s="198">
        <f>IF(N261="sníž. přenesená",J261,0)</f>
        <v>0</v>
      </c>
      <c r="BI261" s="198">
        <f>IF(N261="nulová",J261,0)</f>
        <v>0</v>
      </c>
      <c r="BJ261" s="18" t="s">
        <v>82</v>
      </c>
      <c r="BK261" s="198">
        <f>ROUND(I261*H261,2)</f>
        <v>0</v>
      </c>
      <c r="BL261" s="18" t="s">
        <v>189</v>
      </c>
      <c r="BM261" s="197" t="s">
        <v>1590</v>
      </c>
    </row>
    <row r="262" spans="2:65" s="1" customFormat="1" ht="185.25">
      <c r="B262" s="35"/>
      <c r="C262" s="36"/>
      <c r="D262" s="199" t="s">
        <v>191</v>
      </c>
      <c r="E262" s="36"/>
      <c r="F262" s="200" t="s">
        <v>1591</v>
      </c>
      <c r="G262" s="36"/>
      <c r="H262" s="36"/>
      <c r="I262" s="115"/>
      <c r="J262" s="36"/>
      <c r="K262" s="36"/>
      <c r="L262" s="39"/>
      <c r="M262" s="201"/>
      <c r="N262" s="64"/>
      <c r="O262" s="64"/>
      <c r="P262" s="64"/>
      <c r="Q262" s="64"/>
      <c r="R262" s="64"/>
      <c r="S262" s="64"/>
      <c r="T262" s="65"/>
      <c r="AT262" s="18" t="s">
        <v>191</v>
      </c>
      <c r="AU262" s="18" t="s">
        <v>84</v>
      </c>
    </row>
    <row r="263" spans="2:65" s="12" customFormat="1">
      <c r="B263" s="202"/>
      <c r="C263" s="203"/>
      <c r="D263" s="199" t="s">
        <v>193</v>
      </c>
      <c r="E263" s="204" t="s">
        <v>28</v>
      </c>
      <c r="F263" s="205" t="s">
        <v>1592</v>
      </c>
      <c r="G263" s="203"/>
      <c r="H263" s="206">
        <v>349.76</v>
      </c>
      <c r="I263" s="207"/>
      <c r="J263" s="203"/>
      <c r="K263" s="203"/>
      <c r="L263" s="208"/>
      <c r="M263" s="209"/>
      <c r="N263" s="210"/>
      <c r="O263" s="210"/>
      <c r="P263" s="210"/>
      <c r="Q263" s="210"/>
      <c r="R263" s="210"/>
      <c r="S263" s="210"/>
      <c r="T263" s="211"/>
      <c r="AT263" s="212" t="s">
        <v>193</v>
      </c>
      <c r="AU263" s="212" t="s">
        <v>84</v>
      </c>
      <c r="AV263" s="12" t="s">
        <v>84</v>
      </c>
      <c r="AW263" s="12" t="s">
        <v>36</v>
      </c>
      <c r="AX263" s="12" t="s">
        <v>82</v>
      </c>
      <c r="AY263" s="212" t="s">
        <v>182</v>
      </c>
    </row>
    <row r="264" spans="2:65" s="1" customFormat="1" ht="16.5" customHeight="1">
      <c r="B264" s="35"/>
      <c r="C264" s="224" t="s">
        <v>467</v>
      </c>
      <c r="D264" s="224" t="s">
        <v>269</v>
      </c>
      <c r="E264" s="225" t="s">
        <v>1593</v>
      </c>
      <c r="F264" s="226" t="s">
        <v>1594</v>
      </c>
      <c r="G264" s="227" t="s">
        <v>250</v>
      </c>
      <c r="H264" s="228">
        <v>402.22399999999999</v>
      </c>
      <c r="I264" s="229"/>
      <c r="J264" s="230">
        <f>ROUND(I264*H264,2)</f>
        <v>0</v>
      </c>
      <c r="K264" s="226" t="s">
        <v>188</v>
      </c>
      <c r="L264" s="231"/>
      <c r="M264" s="232" t="s">
        <v>28</v>
      </c>
      <c r="N264" s="233" t="s">
        <v>46</v>
      </c>
      <c r="O264" s="64"/>
      <c r="P264" s="195">
        <f>O264*H264</f>
        <v>0</v>
      </c>
      <c r="Q264" s="195">
        <v>4.0000000000000002E-4</v>
      </c>
      <c r="R264" s="195">
        <f>Q264*H264</f>
        <v>0.16088959999999999</v>
      </c>
      <c r="S264" s="195">
        <v>0</v>
      </c>
      <c r="T264" s="196">
        <f>S264*H264</f>
        <v>0</v>
      </c>
      <c r="AR264" s="197" t="s">
        <v>230</v>
      </c>
      <c r="AT264" s="197" t="s">
        <v>269</v>
      </c>
      <c r="AU264" s="197" t="s">
        <v>84</v>
      </c>
      <c r="AY264" s="18" t="s">
        <v>182</v>
      </c>
      <c r="BE264" s="198">
        <f>IF(N264="základní",J264,0)</f>
        <v>0</v>
      </c>
      <c r="BF264" s="198">
        <f>IF(N264="snížená",J264,0)</f>
        <v>0</v>
      </c>
      <c r="BG264" s="198">
        <f>IF(N264="zákl. přenesená",J264,0)</f>
        <v>0</v>
      </c>
      <c r="BH264" s="198">
        <f>IF(N264="sníž. přenesená",J264,0)</f>
        <v>0</v>
      </c>
      <c r="BI264" s="198">
        <f>IF(N264="nulová",J264,0)</f>
        <v>0</v>
      </c>
      <c r="BJ264" s="18" t="s">
        <v>82</v>
      </c>
      <c r="BK264" s="198">
        <f>ROUND(I264*H264,2)</f>
        <v>0</v>
      </c>
      <c r="BL264" s="18" t="s">
        <v>189</v>
      </c>
      <c r="BM264" s="197" t="s">
        <v>1595</v>
      </c>
    </row>
    <row r="265" spans="2:65" s="12" customFormat="1">
      <c r="B265" s="202"/>
      <c r="C265" s="203"/>
      <c r="D265" s="199" t="s">
        <v>193</v>
      </c>
      <c r="E265" s="204" t="s">
        <v>28</v>
      </c>
      <c r="F265" s="205" t="s">
        <v>1596</v>
      </c>
      <c r="G265" s="203"/>
      <c r="H265" s="206">
        <v>402.22399999999999</v>
      </c>
      <c r="I265" s="207"/>
      <c r="J265" s="203"/>
      <c r="K265" s="203"/>
      <c r="L265" s="208"/>
      <c r="M265" s="209"/>
      <c r="N265" s="210"/>
      <c r="O265" s="210"/>
      <c r="P265" s="210"/>
      <c r="Q265" s="210"/>
      <c r="R265" s="210"/>
      <c r="S265" s="210"/>
      <c r="T265" s="211"/>
      <c r="AT265" s="212" t="s">
        <v>193</v>
      </c>
      <c r="AU265" s="212" t="s">
        <v>84</v>
      </c>
      <c r="AV265" s="12" t="s">
        <v>84</v>
      </c>
      <c r="AW265" s="12" t="s">
        <v>36</v>
      </c>
      <c r="AX265" s="12" t="s">
        <v>82</v>
      </c>
      <c r="AY265" s="212" t="s">
        <v>182</v>
      </c>
    </row>
    <row r="266" spans="2:65" s="11" customFormat="1" ht="22.9" customHeight="1">
      <c r="B266" s="170"/>
      <c r="C266" s="171"/>
      <c r="D266" s="172" t="s">
        <v>74</v>
      </c>
      <c r="E266" s="184" t="s">
        <v>203</v>
      </c>
      <c r="F266" s="184" t="s">
        <v>261</v>
      </c>
      <c r="G266" s="171"/>
      <c r="H266" s="171"/>
      <c r="I266" s="174"/>
      <c r="J266" s="185">
        <f>BK266</f>
        <v>0</v>
      </c>
      <c r="K266" s="171"/>
      <c r="L266" s="176"/>
      <c r="M266" s="177"/>
      <c r="N266" s="178"/>
      <c r="O266" s="178"/>
      <c r="P266" s="179">
        <f>SUM(P267:P275)</f>
        <v>0</v>
      </c>
      <c r="Q266" s="178"/>
      <c r="R266" s="179">
        <f>SUM(R267:R275)</f>
        <v>0.97</v>
      </c>
      <c r="S266" s="178"/>
      <c r="T266" s="180">
        <f>SUM(T267:T275)</f>
        <v>0</v>
      </c>
      <c r="AR266" s="181" t="s">
        <v>82</v>
      </c>
      <c r="AT266" s="182" t="s">
        <v>74</v>
      </c>
      <c r="AU266" s="182" t="s">
        <v>82</v>
      </c>
      <c r="AY266" s="181" t="s">
        <v>182</v>
      </c>
      <c r="BK266" s="183">
        <f>SUM(BK267:BK275)</f>
        <v>0</v>
      </c>
    </row>
    <row r="267" spans="2:65" s="1" customFormat="1" ht="16.5" customHeight="1">
      <c r="B267" s="35"/>
      <c r="C267" s="186" t="s">
        <v>471</v>
      </c>
      <c r="D267" s="186" t="s">
        <v>184</v>
      </c>
      <c r="E267" s="187" t="s">
        <v>1597</v>
      </c>
      <c r="F267" s="188" t="s">
        <v>1598</v>
      </c>
      <c r="G267" s="189" t="s">
        <v>317</v>
      </c>
      <c r="H267" s="190">
        <v>276.64</v>
      </c>
      <c r="I267" s="191"/>
      <c r="J267" s="192">
        <f>ROUND(I267*H267,2)</f>
        <v>0</v>
      </c>
      <c r="K267" s="188" t="s">
        <v>188</v>
      </c>
      <c r="L267" s="39"/>
      <c r="M267" s="193" t="s">
        <v>28</v>
      </c>
      <c r="N267" s="194" t="s">
        <v>46</v>
      </c>
      <c r="O267" s="64"/>
      <c r="P267" s="195">
        <f>O267*H267</f>
        <v>0</v>
      </c>
      <c r="Q267" s="195">
        <v>0</v>
      </c>
      <c r="R267" s="195">
        <f>Q267*H267</f>
        <v>0</v>
      </c>
      <c r="S267" s="195">
        <v>0</v>
      </c>
      <c r="T267" s="196">
        <f>S267*H267</f>
        <v>0</v>
      </c>
      <c r="AR267" s="197" t="s">
        <v>189</v>
      </c>
      <c r="AT267" s="197" t="s">
        <v>184</v>
      </c>
      <c r="AU267" s="197" t="s">
        <v>84</v>
      </c>
      <c r="AY267" s="18" t="s">
        <v>182</v>
      </c>
      <c r="BE267" s="198">
        <f>IF(N267="základní",J267,0)</f>
        <v>0</v>
      </c>
      <c r="BF267" s="198">
        <f>IF(N267="snížená",J267,0)</f>
        <v>0</v>
      </c>
      <c r="BG267" s="198">
        <f>IF(N267="zákl. přenesená",J267,0)</f>
        <v>0</v>
      </c>
      <c r="BH267" s="198">
        <f>IF(N267="sníž. přenesená",J267,0)</f>
        <v>0</v>
      </c>
      <c r="BI267" s="198">
        <f>IF(N267="nulová",J267,0)</f>
        <v>0</v>
      </c>
      <c r="BJ267" s="18" t="s">
        <v>82</v>
      </c>
      <c r="BK267" s="198">
        <f>ROUND(I267*H267,2)</f>
        <v>0</v>
      </c>
      <c r="BL267" s="18" t="s">
        <v>189</v>
      </c>
      <c r="BM267" s="197" t="s">
        <v>1599</v>
      </c>
    </row>
    <row r="268" spans="2:65" s="1" customFormat="1" ht="29.25">
      <c r="B268" s="35"/>
      <c r="C268" s="36"/>
      <c r="D268" s="199" t="s">
        <v>191</v>
      </c>
      <c r="E268" s="36"/>
      <c r="F268" s="200" t="s">
        <v>1600</v>
      </c>
      <c r="G268" s="36"/>
      <c r="H268" s="36"/>
      <c r="I268" s="115"/>
      <c r="J268" s="36"/>
      <c r="K268" s="36"/>
      <c r="L268" s="39"/>
      <c r="M268" s="201"/>
      <c r="N268" s="64"/>
      <c r="O268" s="64"/>
      <c r="P268" s="64"/>
      <c r="Q268" s="64"/>
      <c r="R268" s="64"/>
      <c r="S268" s="64"/>
      <c r="T268" s="65"/>
      <c r="AT268" s="18" t="s">
        <v>191</v>
      </c>
      <c r="AU268" s="18" t="s">
        <v>84</v>
      </c>
    </row>
    <row r="269" spans="2:65" s="12" customFormat="1">
      <c r="B269" s="202"/>
      <c r="C269" s="203"/>
      <c r="D269" s="199" t="s">
        <v>193</v>
      </c>
      <c r="E269" s="204" t="s">
        <v>28</v>
      </c>
      <c r="F269" s="205" t="s">
        <v>1601</v>
      </c>
      <c r="G269" s="203"/>
      <c r="H269" s="206">
        <v>143.97999999999999</v>
      </c>
      <c r="I269" s="207"/>
      <c r="J269" s="203"/>
      <c r="K269" s="203"/>
      <c r="L269" s="208"/>
      <c r="M269" s="209"/>
      <c r="N269" s="210"/>
      <c r="O269" s="210"/>
      <c r="P269" s="210"/>
      <c r="Q269" s="210"/>
      <c r="R269" s="210"/>
      <c r="S269" s="210"/>
      <c r="T269" s="211"/>
      <c r="AT269" s="212" t="s">
        <v>193</v>
      </c>
      <c r="AU269" s="212" t="s">
        <v>84</v>
      </c>
      <c r="AV269" s="12" t="s">
        <v>84</v>
      </c>
      <c r="AW269" s="12" t="s">
        <v>36</v>
      </c>
      <c r="AX269" s="12" t="s">
        <v>75</v>
      </c>
      <c r="AY269" s="212" t="s">
        <v>182</v>
      </c>
    </row>
    <row r="270" spans="2:65" s="12" customFormat="1">
      <c r="B270" s="202"/>
      <c r="C270" s="203"/>
      <c r="D270" s="199" t="s">
        <v>193</v>
      </c>
      <c r="E270" s="204" t="s">
        <v>28</v>
      </c>
      <c r="F270" s="205" t="s">
        <v>1602</v>
      </c>
      <c r="G270" s="203"/>
      <c r="H270" s="206">
        <v>132.66</v>
      </c>
      <c r="I270" s="207"/>
      <c r="J270" s="203"/>
      <c r="K270" s="203"/>
      <c r="L270" s="208"/>
      <c r="M270" s="209"/>
      <c r="N270" s="210"/>
      <c r="O270" s="210"/>
      <c r="P270" s="210"/>
      <c r="Q270" s="210"/>
      <c r="R270" s="210"/>
      <c r="S270" s="210"/>
      <c r="T270" s="211"/>
      <c r="AT270" s="212" t="s">
        <v>193</v>
      </c>
      <c r="AU270" s="212" t="s">
        <v>84</v>
      </c>
      <c r="AV270" s="12" t="s">
        <v>84</v>
      </c>
      <c r="AW270" s="12" t="s">
        <v>36</v>
      </c>
      <c r="AX270" s="12" t="s">
        <v>75</v>
      </c>
      <c r="AY270" s="212" t="s">
        <v>182</v>
      </c>
    </row>
    <row r="271" spans="2:65" s="13" customFormat="1">
      <c r="B271" s="213"/>
      <c r="C271" s="214"/>
      <c r="D271" s="199" t="s">
        <v>193</v>
      </c>
      <c r="E271" s="215" t="s">
        <v>28</v>
      </c>
      <c r="F271" s="216" t="s">
        <v>196</v>
      </c>
      <c r="G271" s="214"/>
      <c r="H271" s="217">
        <v>276.64</v>
      </c>
      <c r="I271" s="218"/>
      <c r="J271" s="214"/>
      <c r="K271" s="214"/>
      <c r="L271" s="219"/>
      <c r="M271" s="220"/>
      <c r="N271" s="221"/>
      <c r="O271" s="221"/>
      <c r="P271" s="221"/>
      <c r="Q271" s="221"/>
      <c r="R271" s="221"/>
      <c r="S271" s="221"/>
      <c r="T271" s="222"/>
      <c r="AT271" s="223" t="s">
        <v>193</v>
      </c>
      <c r="AU271" s="223" t="s">
        <v>84</v>
      </c>
      <c r="AV271" s="13" t="s">
        <v>189</v>
      </c>
      <c r="AW271" s="13" t="s">
        <v>36</v>
      </c>
      <c r="AX271" s="13" t="s">
        <v>82</v>
      </c>
      <c r="AY271" s="223" t="s">
        <v>182</v>
      </c>
    </row>
    <row r="272" spans="2:65" s="1" customFormat="1" ht="16.5" customHeight="1">
      <c r="B272" s="35"/>
      <c r="C272" s="186" t="s">
        <v>475</v>
      </c>
      <c r="D272" s="186" t="s">
        <v>184</v>
      </c>
      <c r="E272" s="187" t="s">
        <v>1603</v>
      </c>
      <c r="F272" s="188" t="s">
        <v>1604</v>
      </c>
      <c r="G272" s="189" t="s">
        <v>265</v>
      </c>
      <c r="H272" s="190">
        <v>1</v>
      </c>
      <c r="I272" s="191"/>
      <c r="J272" s="192">
        <f>ROUND(I272*H272,2)</f>
        <v>0</v>
      </c>
      <c r="K272" s="188" t="s">
        <v>188</v>
      </c>
      <c r="L272" s="39"/>
      <c r="M272" s="193" t="s">
        <v>28</v>
      </c>
      <c r="N272" s="194" t="s">
        <v>46</v>
      </c>
      <c r="O272" s="64"/>
      <c r="P272" s="195">
        <f>O272*H272</f>
        <v>0</v>
      </c>
      <c r="Q272" s="195">
        <v>0</v>
      </c>
      <c r="R272" s="195">
        <f>Q272*H272</f>
        <v>0</v>
      </c>
      <c r="S272" s="195">
        <v>0</v>
      </c>
      <c r="T272" s="196">
        <f>S272*H272</f>
        <v>0</v>
      </c>
      <c r="AR272" s="197" t="s">
        <v>189</v>
      </c>
      <c r="AT272" s="197" t="s">
        <v>184</v>
      </c>
      <c r="AU272" s="197" t="s">
        <v>84</v>
      </c>
      <c r="AY272" s="18" t="s">
        <v>182</v>
      </c>
      <c r="BE272" s="198">
        <f>IF(N272="základní",J272,0)</f>
        <v>0</v>
      </c>
      <c r="BF272" s="198">
        <f>IF(N272="snížená",J272,0)</f>
        <v>0</v>
      </c>
      <c r="BG272" s="198">
        <f>IF(N272="zákl. přenesená",J272,0)</f>
        <v>0</v>
      </c>
      <c r="BH272" s="198">
        <f>IF(N272="sníž. přenesená",J272,0)</f>
        <v>0</v>
      </c>
      <c r="BI272" s="198">
        <f>IF(N272="nulová",J272,0)</f>
        <v>0</v>
      </c>
      <c r="BJ272" s="18" t="s">
        <v>82</v>
      </c>
      <c r="BK272" s="198">
        <f>ROUND(I272*H272,2)</f>
        <v>0</v>
      </c>
      <c r="BL272" s="18" t="s">
        <v>189</v>
      </c>
      <c r="BM272" s="197" t="s">
        <v>1605</v>
      </c>
    </row>
    <row r="273" spans="2:65" s="1" customFormat="1" ht="117">
      <c r="B273" s="35"/>
      <c r="C273" s="36"/>
      <c r="D273" s="199" t="s">
        <v>191</v>
      </c>
      <c r="E273" s="36"/>
      <c r="F273" s="200" t="s">
        <v>1606</v>
      </c>
      <c r="G273" s="36"/>
      <c r="H273" s="36"/>
      <c r="I273" s="115"/>
      <c r="J273" s="36"/>
      <c r="K273" s="36"/>
      <c r="L273" s="39"/>
      <c r="M273" s="201"/>
      <c r="N273" s="64"/>
      <c r="O273" s="64"/>
      <c r="P273" s="64"/>
      <c r="Q273" s="64"/>
      <c r="R273" s="64"/>
      <c r="S273" s="64"/>
      <c r="T273" s="65"/>
      <c r="AT273" s="18" t="s">
        <v>191</v>
      </c>
      <c r="AU273" s="18" t="s">
        <v>84</v>
      </c>
    </row>
    <row r="274" spans="2:65" s="1" customFormat="1" ht="16.5" customHeight="1">
      <c r="B274" s="35"/>
      <c r="C274" s="224" t="s">
        <v>479</v>
      </c>
      <c r="D274" s="224" t="s">
        <v>269</v>
      </c>
      <c r="E274" s="225" t="s">
        <v>1607</v>
      </c>
      <c r="F274" s="226" t="s">
        <v>1608</v>
      </c>
      <c r="G274" s="227" t="s">
        <v>265</v>
      </c>
      <c r="H274" s="228">
        <v>1</v>
      </c>
      <c r="I274" s="229"/>
      <c r="J274" s="230">
        <f>ROUND(I274*H274,2)</f>
        <v>0</v>
      </c>
      <c r="K274" s="226" t="s">
        <v>28</v>
      </c>
      <c r="L274" s="231"/>
      <c r="M274" s="232" t="s">
        <v>28</v>
      </c>
      <c r="N274" s="233" t="s">
        <v>46</v>
      </c>
      <c r="O274" s="64"/>
      <c r="P274" s="195">
        <f>O274*H274</f>
        <v>0</v>
      </c>
      <c r="Q274" s="195">
        <v>0.97</v>
      </c>
      <c r="R274" s="195">
        <f>Q274*H274</f>
        <v>0.97</v>
      </c>
      <c r="S274" s="195">
        <v>0</v>
      </c>
      <c r="T274" s="196">
        <f>S274*H274</f>
        <v>0</v>
      </c>
      <c r="AR274" s="197" t="s">
        <v>230</v>
      </c>
      <c r="AT274" s="197" t="s">
        <v>269</v>
      </c>
      <c r="AU274" s="197" t="s">
        <v>84</v>
      </c>
      <c r="AY274" s="18" t="s">
        <v>182</v>
      </c>
      <c r="BE274" s="198">
        <f>IF(N274="základní",J274,0)</f>
        <v>0</v>
      </c>
      <c r="BF274" s="198">
        <f>IF(N274="snížená",J274,0)</f>
        <v>0</v>
      </c>
      <c r="BG274" s="198">
        <f>IF(N274="zákl. přenesená",J274,0)</f>
        <v>0</v>
      </c>
      <c r="BH274" s="198">
        <f>IF(N274="sníž. přenesená",J274,0)</f>
        <v>0</v>
      </c>
      <c r="BI274" s="198">
        <f>IF(N274="nulová",J274,0)</f>
        <v>0</v>
      </c>
      <c r="BJ274" s="18" t="s">
        <v>82</v>
      </c>
      <c r="BK274" s="198">
        <f>ROUND(I274*H274,2)</f>
        <v>0</v>
      </c>
      <c r="BL274" s="18" t="s">
        <v>189</v>
      </c>
      <c r="BM274" s="197" t="s">
        <v>1609</v>
      </c>
    </row>
    <row r="275" spans="2:65" s="1" customFormat="1" ht="19.5">
      <c r="B275" s="35"/>
      <c r="C275" s="36"/>
      <c r="D275" s="199" t="s">
        <v>514</v>
      </c>
      <c r="E275" s="36"/>
      <c r="F275" s="200" t="s">
        <v>1610</v>
      </c>
      <c r="G275" s="36"/>
      <c r="H275" s="36"/>
      <c r="I275" s="115"/>
      <c r="J275" s="36"/>
      <c r="K275" s="36"/>
      <c r="L275" s="39"/>
      <c r="M275" s="201"/>
      <c r="N275" s="64"/>
      <c r="O275" s="64"/>
      <c r="P275" s="64"/>
      <c r="Q275" s="64"/>
      <c r="R275" s="64"/>
      <c r="S275" s="64"/>
      <c r="T275" s="65"/>
      <c r="AT275" s="18" t="s">
        <v>514</v>
      </c>
      <c r="AU275" s="18" t="s">
        <v>84</v>
      </c>
    </row>
    <row r="276" spans="2:65" s="11" customFormat="1" ht="22.9" customHeight="1">
      <c r="B276" s="170"/>
      <c r="C276" s="171"/>
      <c r="D276" s="172" t="s">
        <v>74</v>
      </c>
      <c r="E276" s="184" t="s">
        <v>189</v>
      </c>
      <c r="F276" s="184" t="s">
        <v>423</v>
      </c>
      <c r="G276" s="171"/>
      <c r="H276" s="171"/>
      <c r="I276" s="174"/>
      <c r="J276" s="185">
        <f>BK276</f>
        <v>0</v>
      </c>
      <c r="K276" s="171"/>
      <c r="L276" s="176"/>
      <c r="M276" s="177"/>
      <c r="N276" s="178"/>
      <c r="O276" s="178"/>
      <c r="P276" s="179">
        <f>SUM(P277:P308)</f>
        <v>0</v>
      </c>
      <c r="Q276" s="178"/>
      <c r="R276" s="179">
        <f>SUM(R277:R308)</f>
        <v>1.3616312000000002</v>
      </c>
      <c r="S276" s="178"/>
      <c r="T276" s="180">
        <f>SUM(T277:T308)</f>
        <v>0</v>
      </c>
      <c r="AR276" s="181" t="s">
        <v>82</v>
      </c>
      <c r="AT276" s="182" t="s">
        <v>74</v>
      </c>
      <c r="AU276" s="182" t="s">
        <v>82</v>
      </c>
      <c r="AY276" s="181" t="s">
        <v>182</v>
      </c>
      <c r="BK276" s="183">
        <f>SUM(BK277:BK308)</f>
        <v>0</v>
      </c>
    </row>
    <row r="277" spans="2:65" s="1" customFormat="1" ht="16.5" customHeight="1">
      <c r="B277" s="35"/>
      <c r="C277" s="186" t="s">
        <v>483</v>
      </c>
      <c r="D277" s="186" t="s">
        <v>184</v>
      </c>
      <c r="E277" s="187" t="s">
        <v>1611</v>
      </c>
      <c r="F277" s="188" t="s">
        <v>1612</v>
      </c>
      <c r="G277" s="189" t="s">
        <v>187</v>
      </c>
      <c r="H277" s="190">
        <v>34.204999999999998</v>
      </c>
      <c r="I277" s="191"/>
      <c r="J277" s="192">
        <f>ROUND(I277*H277,2)</f>
        <v>0</v>
      </c>
      <c r="K277" s="188" t="s">
        <v>188</v>
      </c>
      <c r="L277" s="39"/>
      <c r="M277" s="193" t="s">
        <v>28</v>
      </c>
      <c r="N277" s="194" t="s">
        <v>46</v>
      </c>
      <c r="O277" s="64"/>
      <c r="P277" s="195">
        <f>O277*H277</f>
        <v>0</v>
      </c>
      <c r="Q277" s="195">
        <v>0</v>
      </c>
      <c r="R277" s="195">
        <f>Q277*H277</f>
        <v>0</v>
      </c>
      <c r="S277" s="195">
        <v>0</v>
      </c>
      <c r="T277" s="196">
        <f>S277*H277</f>
        <v>0</v>
      </c>
      <c r="AR277" s="197" t="s">
        <v>189</v>
      </c>
      <c r="AT277" s="197" t="s">
        <v>184</v>
      </c>
      <c r="AU277" s="197" t="s">
        <v>84</v>
      </c>
      <c r="AY277" s="18" t="s">
        <v>182</v>
      </c>
      <c r="BE277" s="198">
        <f>IF(N277="základní",J277,0)</f>
        <v>0</v>
      </c>
      <c r="BF277" s="198">
        <f>IF(N277="snížená",J277,0)</f>
        <v>0</v>
      </c>
      <c r="BG277" s="198">
        <f>IF(N277="zákl. přenesená",J277,0)</f>
        <v>0</v>
      </c>
      <c r="BH277" s="198">
        <f>IF(N277="sníž. přenesená",J277,0)</f>
        <v>0</v>
      </c>
      <c r="BI277" s="198">
        <f>IF(N277="nulová",J277,0)</f>
        <v>0</v>
      </c>
      <c r="BJ277" s="18" t="s">
        <v>82</v>
      </c>
      <c r="BK277" s="198">
        <f>ROUND(I277*H277,2)</f>
        <v>0</v>
      </c>
      <c r="BL277" s="18" t="s">
        <v>189</v>
      </c>
      <c r="BM277" s="197" t="s">
        <v>1613</v>
      </c>
    </row>
    <row r="278" spans="2:65" s="1" customFormat="1" ht="39">
      <c r="B278" s="35"/>
      <c r="C278" s="36"/>
      <c r="D278" s="199" t="s">
        <v>191</v>
      </c>
      <c r="E278" s="36"/>
      <c r="F278" s="200" t="s">
        <v>427</v>
      </c>
      <c r="G278" s="36"/>
      <c r="H278" s="36"/>
      <c r="I278" s="115"/>
      <c r="J278" s="36"/>
      <c r="K278" s="36"/>
      <c r="L278" s="39"/>
      <c r="M278" s="201"/>
      <c r="N278" s="64"/>
      <c r="O278" s="64"/>
      <c r="P278" s="64"/>
      <c r="Q278" s="64"/>
      <c r="R278" s="64"/>
      <c r="S278" s="64"/>
      <c r="T278" s="65"/>
      <c r="AT278" s="18" t="s">
        <v>191</v>
      </c>
      <c r="AU278" s="18" t="s">
        <v>84</v>
      </c>
    </row>
    <row r="279" spans="2:65" s="12" customFormat="1">
      <c r="B279" s="202"/>
      <c r="C279" s="203"/>
      <c r="D279" s="199" t="s">
        <v>193</v>
      </c>
      <c r="E279" s="204" t="s">
        <v>28</v>
      </c>
      <c r="F279" s="205" t="s">
        <v>1614</v>
      </c>
      <c r="G279" s="203"/>
      <c r="H279" s="206">
        <v>15.919</v>
      </c>
      <c r="I279" s="207"/>
      <c r="J279" s="203"/>
      <c r="K279" s="203"/>
      <c r="L279" s="208"/>
      <c r="M279" s="209"/>
      <c r="N279" s="210"/>
      <c r="O279" s="210"/>
      <c r="P279" s="210"/>
      <c r="Q279" s="210"/>
      <c r="R279" s="210"/>
      <c r="S279" s="210"/>
      <c r="T279" s="211"/>
      <c r="AT279" s="212" t="s">
        <v>193</v>
      </c>
      <c r="AU279" s="212" t="s">
        <v>84</v>
      </c>
      <c r="AV279" s="12" t="s">
        <v>84</v>
      </c>
      <c r="AW279" s="12" t="s">
        <v>36</v>
      </c>
      <c r="AX279" s="12" t="s">
        <v>75</v>
      </c>
      <c r="AY279" s="212" t="s">
        <v>182</v>
      </c>
    </row>
    <row r="280" spans="2:65" s="12" customFormat="1">
      <c r="B280" s="202"/>
      <c r="C280" s="203"/>
      <c r="D280" s="199" t="s">
        <v>193</v>
      </c>
      <c r="E280" s="204" t="s">
        <v>28</v>
      </c>
      <c r="F280" s="205" t="s">
        <v>1615</v>
      </c>
      <c r="G280" s="203"/>
      <c r="H280" s="206">
        <v>14.398</v>
      </c>
      <c r="I280" s="207"/>
      <c r="J280" s="203"/>
      <c r="K280" s="203"/>
      <c r="L280" s="208"/>
      <c r="M280" s="209"/>
      <c r="N280" s="210"/>
      <c r="O280" s="210"/>
      <c r="P280" s="210"/>
      <c r="Q280" s="210"/>
      <c r="R280" s="210"/>
      <c r="S280" s="210"/>
      <c r="T280" s="211"/>
      <c r="AT280" s="212" t="s">
        <v>193</v>
      </c>
      <c r="AU280" s="212" t="s">
        <v>84</v>
      </c>
      <c r="AV280" s="12" t="s">
        <v>84</v>
      </c>
      <c r="AW280" s="12" t="s">
        <v>36</v>
      </c>
      <c r="AX280" s="12" t="s">
        <v>75</v>
      </c>
      <c r="AY280" s="212" t="s">
        <v>182</v>
      </c>
    </row>
    <row r="281" spans="2:65" s="12" customFormat="1">
      <c r="B281" s="202"/>
      <c r="C281" s="203"/>
      <c r="D281" s="199" t="s">
        <v>193</v>
      </c>
      <c r="E281" s="204" t="s">
        <v>28</v>
      </c>
      <c r="F281" s="205" t="s">
        <v>1616</v>
      </c>
      <c r="G281" s="203"/>
      <c r="H281" s="206">
        <v>3.8879999999999999</v>
      </c>
      <c r="I281" s="207"/>
      <c r="J281" s="203"/>
      <c r="K281" s="203"/>
      <c r="L281" s="208"/>
      <c r="M281" s="209"/>
      <c r="N281" s="210"/>
      <c r="O281" s="210"/>
      <c r="P281" s="210"/>
      <c r="Q281" s="210"/>
      <c r="R281" s="210"/>
      <c r="S281" s="210"/>
      <c r="T281" s="211"/>
      <c r="AT281" s="212" t="s">
        <v>193</v>
      </c>
      <c r="AU281" s="212" t="s">
        <v>84</v>
      </c>
      <c r="AV281" s="12" t="s">
        <v>84</v>
      </c>
      <c r="AW281" s="12" t="s">
        <v>36</v>
      </c>
      <c r="AX281" s="12" t="s">
        <v>75</v>
      </c>
      <c r="AY281" s="212" t="s">
        <v>182</v>
      </c>
    </row>
    <row r="282" spans="2:65" s="13" customFormat="1">
      <c r="B282" s="213"/>
      <c r="C282" s="214"/>
      <c r="D282" s="199" t="s">
        <v>193</v>
      </c>
      <c r="E282" s="215" t="s">
        <v>28</v>
      </c>
      <c r="F282" s="216" t="s">
        <v>196</v>
      </c>
      <c r="G282" s="214"/>
      <c r="H282" s="217">
        <v>34.204999999999998</v>
      </c>
      <c r="I282" s="218"/>
      <c r="J282" s="214"/>
      <c r="K282" s="214"/>
      <c r="L282" s="219"/>
      <c r="M282" s="220"/>
      <c r="N282" s="221"/>
      <c r="O282" s="221"/>
      <c r="P282" s="221"/>
      <c r="Q282" s="221"/>
      <c r="R282" s="221"/>
      <c r="S282" s="221"/>
      <c r="T282" s="222"/>
      <c r="AT282" s="223" t="s">
        <v>193</v>
      </c>
      <c r="AU282" s="223" t="s">
        <v>84</v>
      </c>
      <c r="AV282" s="13" t="s">
        <v>189</v>
      </c>
      <c r="AW282" s="13" t="s">
        <v>36</v>
      </c>
      <c r="AX282" s="13" t="s">
        <v>82</v>
      </c>
      <c r="AY282" s="223" t="s">
        <v>182</v>
      </c>
    </row>
    <row r="283" spans="2:65" s="1" customFormat="1" ht="16.5" customHeight="1">
      <c r="B283" s="35"/>
      <c r="C283" s="186" t="s">
        <v>487</v>
      </c>
      <c r="D283" s="186" t="s">
        <v>184</v>
      </c>
      <c r="E283" s="187" t="s">
        <v>1617</v>
      </c>
      <c r="F283" s="188" t="s">
        <v>1618</v>
      </c>
      <c r="G283" s="189" t="s">
        <v>265</v>
      </c>
      <c r="H283" s="190">
        <v>17</v>
      </c>
      <c r="I283" s="191"/>
      <c r="J283" s="192">
        <f>ROUND(I283*H283,2)</f>
        <v>0</v>
      </c>
      <c r="K283" s="188" t="s">
        <v>188</v>
      </c>
      <c r="L283" s="39"/>
      <c r="M283" s="193" t="s">
        <v>28</v>
      </c>
      <c r="N283" s="194" t="s">
        <v>46</v>
      </c>
      <c r="O283" s="64"/>
      <c r="P283" s="195">
        <f>O283*H283</f>
        <v>0</v>
      </c>
      <c r="Q283" s="195">
        <v>6.6E-3</v>
      </c>
      <c r="R283" s="195">
        <f>Q283*H283</f>
        <v>0.11219999999999999</v>
      </c>
      <c r="S283" s="195">
        <v>0</v>
      </c>
      <c r="T283" s="196">
        <f>S283*H283</f>
        <v>0</v>
      </c>
      <c r="AR283" s="197" t="s">
        <v>189</v>
      </c>
      <c r="AT283" s="197" t="s">
        <v>184</v>
      </c>
      <c r="AU283" s="197" t="s">
        <v>84</v>
      </c>
      <c r="AY283" s="18" t="s">
        <v>182</v>
      </c>
      <c r="BE283" s="198">
        <f>IF(N283="základní",J283,0)</f>
        <v>0</v>
      </c>
      <c r="BF283" s="198">
        <f>IF(N283="snížená",J283,0)</f>
        <v>0</v>
      </c>
      <c r="BG283" s="198">
        <f>IF(N283="zákl. přenesená",J283,0)</f>
        <v>0</v>
      </c>
      <c r="BH283" s="198">
        <f>IF(N283="sníž. přenesená",J283,0)</f>
        <v>0</v>
      </c>
      <c r="BI283" s="198">
        <f>IF(N283="nulová",J283,0)</f>
        <v>0</v>
      </c>
      <c r="BJ283" s="18" t="s">
        <v>82</v>
      </c>
      <c r="BK283" s="198">
        <f>ROUND(I283*H283,2)</f>
        <v>0</v>
      </c>
      <c r="BL283" s="18" t="s">
        <v>189</v>
      </c>
      <c r="BM283" s="197" t="s">
        <v>1619</v>
      </c>
    </row>
    <row r="284" spans="2:65" s="1" customFormat="1" ht="29.25">
      <c r="B284" s="35"/>
      <c r="C284" s="36"/>
      <c r="D284" s="199" t="s">
        <v>191</v>
      </c>
      <c r="E284" s="36"/>
      <c r="F284" s="200" t="s">
        <v>1620</v>
      </c>
      <c r="G284" s="36"/>
      <c r="H284" s="36"/>
      <c r="I284" s="115"/>
      <c r="J284" s="36"/>
      <c r="K284" s="36"/>
      <c r="L284" s="39"/>
      <c r="M284" s="201"/>
      <c r="N284" s="64"/>
      <c r="O284" s="64"/>
      <c r="P284" s="64"/>
      <c r="Q284" s="64"/>
      <c r="R284" s="64"/>
      <c r="S284" s="64"/>
      <c r="T284" s="65"/>
      <c r="AT284" s="18" t="s">
        <v>191</v>
      </c>
      <c r="AU284" s="18" t="s">
        <v>84</v>
      </c>
    </row>
    <row r="285" spans="2:65" s="12" customFormat="1">
      <c r="B285" s="202"/>
      <c r="C285" s="203"/>
      <c r="D285" s="199" t="s">
        <v>193</v>
      </c>
      <c r="E285" s="204" t="s">
        <v>28</v>
      </c>
      <c r="F285" s="205" t="s">
        <v>1621</v>
      </c>
      <c r="G285" s="203"/>
      <c r="H285" s="206">
        <v>11</v>
      </c>
      <c r="I285" s="207"/>
      <c r="J285" s="203"/>
      <c r="K285" s="203"/>
      <c r="L285" s="208"/>
      <c r="M285" s="209"/>
      <c r="N285" s="210"/>
      <c r="O285" s="210"/>
      <c r="P285" s="210"/>
      <c r="Q285" s="210"/>
      <c r="R285" s="210"/>
      <c r="S285" s="210"/>
      <c r="T285" s="211"/>
      <c r="AT285" s="212" t="s">
        <v>193</v>
      </c>
      <c r="AU285" s="212" t="s">
        <v>84</v>
      </c>
      <c r="AV285" s="12" t="s">
        <v>84</v>
      </c>
      <c r="AW285" s="12" t="s">
        <v>36</v>
      </c>
      <c r="AX285" s="12" t="s">
        <v>75</v>
      </c>
      <c r="AY285" s="212" t="s">
        <v>182</v>
      </c>
    </row>
    <row r="286" spans="2:65" s="12" customFormat="1">
      <c r="B286" s="202"/>
      <c r="C286" s="203"/>
      <c r="D286" s="199" t="s">
        <v>193</v>
      </c>
      <c r="E286" s="204" t="s">
        <v>28</v>
      </c>
      <c r="F286" s="205" t="s">
        <v>1622</v>
      </c>
      <c r="G286" s="203"/>
      <c r="H286" s="206">
        <v>6</v>
      </c>
      <c r="I286" s="207"/>
      <c r="J286" s="203"/>
      <c r="K286" s="203"/>
      <c r="L286" s="208"/>
      <c r="M286" s="209"/>
      <c r="N286" s="210"/>
      <c r="O286" s="210"/>
      <c r="P286" s="210"/>
      <c r="Q286" s="210"/>
      <c r="R286" s="210"/>
      <c r="S286" s="210"/>
      <c r="T286" s="211"/>
      <c r="AT286" s="212" t="s">
        <v>193</v>
      </c>
      <c r="AU286" s="212" t="s">
        <v>84</v>
      </c>
      <c r="AV286" s="12" t="s">
        <v>84</v>
      </c>
      <c r="AW286" s="12" t="s">
        <v>36</v>
      </c>
      <c r="AX286" s="12" t="s">
        <v>75</v>
      </c>
      <c r="AY286" s="212" t="s">
        <v>182</v>
      </c>
    </row>
    <row r="287" spans="2:65" s="13" customFormat="1">
      <c r="B287" s="213"/>
      <c r="C287" s="214"/>
      <c r="D287" s="199" t="s">
        <v>193</v>
      </c>
      <c r="E287" s="215" t="s">
        <v>28</v>
      </c>
      <c r="F287" s="216" t="s">
        <v>196</v>
      </c>
      <c r="G287" s="214"/>
      <c r="H287" s="217">
        <v>17</v>
      </c>
      <c r="I287" s="218"/>
      <c r="J287" s="214"/>
      <c r="K287" s="214"/>
      <c r="L287" s="219"/>
      <c r="M287" s="220"/>
      <c r="N287" s="221"/>
      <c r="O287" s="221"/>
      <c r="P287" s="221"/>
      <c r="Q287" s="221"/>
      <c r="R287" s="221"/>
      <c r="S287" s="221"/>
      <c r="T287" s="222"/>
      <c r="AT287" s="223" t="s">
        <v>193</v>
      </c>
      <c r="AU287" s="223" t="s">
        <v>84</v>
      </c>
      <c r="AV287" s="13" t="s">
        <v>189</v>
      </c>
      <c r="AW287" s="13" t="s">
        <v>36</v>
      </c>
      <c r="AX287" s="13" t="s">
        <v>82</v>
      </c>
      <c r="AY287" s="223" t="s">
        <v>182</v>
      </c>
    </row>
    <row r="288" spans="2:65" s="1" customFormat="1" ht="16.5" customHeight="1">
      <c r="B288" s="35"/>
      <c r="C288" s="224" t="s">
        <v>491</v>
      </c>
      <c r="D288" s="224" t="s">
        <v>269</v>
      </c>
      <c r="E288" s="225" t="s">
        <v>1623</v>
      </c>
      <c r="F288" s="226" t="s">
        <v>1624</v>
      </c>
      <c r="G288" s="227" t="s">
        <v>265</v>
      </c>
      <c r="H288" s="228">
        <v>1</v>
      </c>
      <c r="I288" s="229"/>
      <c r="J288" s="230">
        <f>ROUND(I288*H288,2)</f>
        <v>0</v>
      </c>
      <c r="K288" s="226" t="s">
        <v>188</v>
      </c>
      <c r="L288" s="231"/>
      <c r="M288" s="232" t="s">
        <v>28</v>
      </c>
      <c r="N288" s="233" t="s">
        <v>46</v>
      </c>
      <c r="O288" s="64"/>
      <c r="P288" s="195">
        <f>O288*H288</f>
        <v>0</v>
      </c>
      <c r="Q288" s="195">
        <v>2.8000000000000001E-2</v>
      </c>
      <c r="R288" s="195">
        <f>Q288*H288</f>
        <v>2.8000000000000001E-2</v>
      </c>
      <c r="S288" s="195">
        <v>0</v>
      </c>
      <c r="T288" s="196">
        <f>S288*H288</f>
        <v>0</v>
      </c>
      <c r="AR288" s="197" t="s">
        <v>230</v>
      </c>
      <c r="AT288" s="197" t="s">
        <v>269</v>
      </c>
      <c r="AU288" s="197" t="s">
        <v>84</v>
      </c>
      <c r="AY288" s="18" t="s">
        <v>182</v>
      </c>
      <c r="BE288" s="198">
        <f>IF(N288="základní",J288,0)</f>
        <v>0</v>
      </c>
      <c r="BF288" s="198">
        <f>IF(N288="snížená",J288,0)</f>
        <v>0</v>
      </c>
      <c r="BG288" s="198">
        <f>IF(N288="zákl. přenesená",J288,0)</f>
        <v>0</v>
      </c>
      <c r="BH288" s="198">
        <f>IF(N288="sníž. přenesená",J288,0)</f>
        <v>0</v>
      </c>
      <c r="BI288" s="198">
        <f>IF(N288="nulová",J288,0)</f>
        <v>0</v>
      </c>
      <c r="BJ288" s="18" t="s">
        <v>82</v>
      </c>
      <c r="BK288" s="198">
        <f>ROUND(I288*H288,2)</f>
        <v>0</v>
      </c>
      <c r="BL288" s="18" t="s">
        <v>189</v>
      </c>
      <c r="BM288" s="197" t="s">
        <v>1625</v>
      </c>
    </row>
    <row r="289" spans="2:65" s="1" customFormat="1" ht="16.5" customHeight="1">
      <c r="B289" s="35"/>
      <c r="C289" s="224" t="s">
        <v>496</v>
      </c>
      <c r="D289" s="224" t="s">
        <v>269</v>
      </c>
      <c r="E289" s="225" t="s">
        <v>1626</v>
      </c>
      <c r="F289" s="226" t="s">
        <v>1627</v>
      </c>
      <c r="G289" s="227" t="s">
        <v>265</v>
      </c>
      <c r="H289" s="228">
        <v>1</v>
      </c>
      <c r="I289" s="229"/>
      <c r="J289" s="230">
        <f>ROUND(I289*H289,2)</f>
        <v>0</v>
      </c>
      <c r="K289" s="226" t="s">
        <v>188</v>
      </c>
      <c r="L289" s="231"/>
      <c r="M289" s="232" t="s">
        <v>28</v>
      </c>
      <c r="N289" s="233" t="s">
        <v>46</v>
      </c>
      <c r="O289" s="64"/>
      <c r="P289" s="195">
        <f>O289*H289</f>
        <v>0</v>
      </c>
      <c r="Q289" s="195">
        <v>0.04</v>
      </c>
      <c r="R289" s="195">
        <f>Q289*H289</f>
        <v>0.04</v>
      </c>
      <c r="S289" s="195">
        <v>0</v>
      </c>
      <c r="T289" s="196">
        <f>S289*H289</f>
        <v>0</v>
      </c>
      <c r="AR289" s="197" t="s">
        <v>230</v>
      </c>
      <c r="AT289" s="197" t="s">
        <v>269</v>
      </c>
      <c r="AU289" s="197" t="s">
        <v>84</v>
      </c>
      <c r="AY289" s="18" t="s">
        <v>182</v>
      </c>
      <c r="BE289" s="198">
        <f>IF(N289="základní",J289,0)</f>
        <v>0</v>
      </c>
      <c r="BF289" s="198">
        <f>IF(N289="snížená",J289,0)</f>
        <v>0</v>
      </c>
      <c r="BG289" s="198">
        <f>IF(N289="zákl. přenesená",J289,0)</f>
        <v>0</v>
      </c>
      <c r="BH289" s="198">
        <f>IF(N289="sníž. přenesená",J289,0)</f>
        <v>0</v>
      </c>
      <c r="BI289" s="198">
        <f>IF(N289="nulová",J289,0)</f>
        <v>0</v>
      </c>
      <c r="BJ289" s="18" t="s">
        <v>82</v>
      </c>
      <c r="BK289" s="198">
        <f>ROUND(I289*H289,2)</f>
        <v>0</v>
      </c>
      <c r="BL289" s="18" t="s">
        <v>189</v>
      </c>
      <c r="BM289" s="197" t="s">
        <v>1628</v>
      </c>
    </row>
    <row r="290" spans="2:65" s="1" customFormat="1" ht="16.5" customHeight="1">
      <c r="B290" s="35"/>
      <c r="C290" s="224" t="s">
        <v>501</v>
      </c>
      <c r="D290" s="224" t="s">
        <v>269</v>
      </c>
      <c r="E290" s="225" t="s">
        <v>1629</v>
      </c>
      <c r="F290" s="226" t="s">
        <v>1630</v>
      </c>
      <c r="G290" s="227" t="s">
        <v>265</v>
      </c>
      <c r="H290" s="228">
        <v>8</v>
      </c>
      <c r="I290" s="229"/>
      <c r="J290" s="230">
        <f>ROUND(I290*H290,2)</f>
        <v>0</v>
      </c>
      <c r="K290" s="226" t="s">
        <v>188</v>
      </c>
      <c r="L290" s="231"/>
      <c r="M290" s="232" t="s">
        <v>28</v>
      </c>
      <c r="N290" s="233" t="s">
        <v>46</v>
      </c>
      <c r="O290" s="64"/>
      <c r="P290" s="195">
        <f>O290*H290</f>
        <v>0</v>
      </c>
      <c r="Q290" s="195">
        <v>5.0999999999999997E-2</v>
      </c>
      <c r="R290" s="195">
        <f>Q290*H290</f>
        <v>0.40799999999999997</v>
      </c>
      <c r="S290" s="195">
        <v>0</v>
      </c>
      <c r="T290" s="196">
        <f>S290*H290</f>
        <v>0</v>
      </c>
      <c r="AR290" s="197" t="s">
        <v>230</v>
      </c>
      <c r="AT290" s="197" t="s">
        <v>269</v>
      </c>
      <c r="AU290" s="197" t="s">
        <v>84</v>
      </c>
      <c r="AY290" s="18" t="s">
        <v>182</v>
      </c>
      <c r="BE290" s="198">
        <f>IF(N290="základní",J290,0)</f>
        <v>0</v>
      </c>
      <c r="BF290" s="198">
        <f>IF(N290="snížená",J290,0)</f>
        <v>0</v>
      </c>
      <c r="BG290" s="198">
        <f>IF(N290="zákl. přenesená",J290,0)</f>
        <v>0</v>
      </c>
      <c r="BH290" s="198">
        <f>IF(N290="sníž. přenesená",J290,0)</f>
        <v>0</v>
      </c>
      <c r="BI290" s="198">
        <f>IF(N290="nulová",J290,0)</f>
        <v>0</v>
      </c>
      <c r="BJ290" s="18" t="s">
        <v>82</v>
      </c>
      <c r="BK290" s="198">
        <f>ROUND(I290*H290,2)</f>
        <v>0</v>
      </c>
      <c r="BL290" s="18" t="s">
        <v>189</v>
      </c>
      <c r="BM290" s="197" t="s">
        <v>1631</v>
      </c>
    </row>
    <row r="291" spans="2:65" s="12" customFormat="1">
      <c r="B291" s="202"/>
      <c r="C291" s="203"/>
      <c r="D291" s="199" t="s">
        <v>193</v>
      </c>
      <c r="E291" s="204" t="s">
        <v>28</v>
      </c>
      <c r="F291" s="205" t="s">
        <v>1632</v>
      </c>
      <c r="G291" s="203"/>
      <c r="H291" s="206">
        <v>5</v>
      </c>
      <c r="I291" s="207"/>
      <c r="J291" s="203"/>
      <c r="K291" s="203"/>
      <c r="L291" s="208"/>
      <c r="M291" s="209"/>
      <c r="N291" s="210"/>
      <c r="O291" s="210"/>
      <c r="P291" s="210"/>
      <c r="Q291" s="210"/>
      <c r="R291" s="210"/>
      <c r="S291" s="210"/>
      <c r="T291" s="211"/>
      <c r="AT291" s="212" t="s">
        <v>193</v>
      </c>
      <c r="AU291" s="212" t="s">
        <v>84</v>
      </c>
      <c r="AV291" s="12" t="s">
        <v>84</v>
      </c>
      <c r="AW291" s="12" t="s">
        <v>36</v>
      </c>
      <c r="AX291" s="12" t="s">
        <v>75</v>
      </c>
      <c r="AY291" s="212" t="s">
        <v>182</v>
      </c>
    </row>
    <row r="292" spans="2:65" s="12" customFormat="1">
      <c r="B292" s="202"/>
      <c r="C292" s="203"/>
      <c r="D292" s="199" t="s">
        <v>193</v>
      </c>
      <c r="E292" s="204" t="s">
        <v>28</v>
      </c>
      <c r="F292" s="205" t="s">
        <v>1633</v>
      </c>
      <c r="G292" s="203"/>
      <c r="H292" s="206">
        <v>3</v>
      </c>
      <c r="I292" s="207"/>
      <c r="J292" s="203"/>
      <c r="K292" s="203"/>
      <c r="L292" s="208"/>
      <c r="M292" s="209"/>
      <c r="N292" s="210"/>
      <c r="O292" s="210"/>
      <c r="P292" s="210"/>
      <c r="Q292" s="210"/>
      <c r="R292" s="210"/>
      <c r="S292" s="210"/>
      <c r="T292" s="211"/>
      <c r="AT292" s="212" t="s">
        <v>193</v>
      </c>
      <c r="AU292" s="212" t="s">
        <v>84</v>
      </c>
      <c r="AV292" s="12" t="s">
        <v>84</v>
      </c>
      <c r="AW292" s="12" t="s">
        <v>36</v>
      </c>
      <c r="AX292" s="12" t="s">
        <v>75</v>
      </c>
      <c r="AY292" s="212" t="s">
        <v>182</v>
      </c>
    </row>
    <row r="293" spans="2:65" s="13" customFormat="1">
      <c r="B293" s="213"/>
      <c r="C293" s="214"/>
      <c r="D293" s="199" t="s">
        <v>193</v>
      </c>
      <c r="E293" s="215" t="s">
        <v>28</v>
      </c>
      <c r="F293" s="216" t="s">
        <v>196</v>
      </c>
      <c r="G293" s="214"/>
      <c r="H293" s="217">
        <v>8</v>
      </c>
      <c r="I293" s="218"/>
      <c r="J293" s="214"/>
      <c r="K293" s="214"/>
      <c r="L293" s="219"/>
      <c r="M293" s="220"/>
      <c r="N293" s="221"/>
      <c r="O293" s="221"/>
      <c r="P293" s="221"/>
      <c r="Q293" s="221"/>
      <c r="R293" s="221"/>
      <c r="S293" s="221"/>
      <c r="T293" s="222"/>
      <c r="AT293" s="223" t="s">
        <v>193</v>
      </c>
      <c r="AU293" s="223" t="s">
        <v>84</v>
      </c>
      <c r="AV293" s="13" t="s">
        <v>189</v>
      </c>
      <c r="AW293" s="13" t="s">
        <v>36</v>
      </c>
      <c r="AX293" s="13" t="s">
        <v>82</v>
      </c>
      <c r="AY293" s="223" t="s">
        <v>182</v>
      </c>
    </row>
    <row r="294" spans="2:65" s="1" customFormat="1" ht="16.5" customHeight="1">
      <c r="B294" s="35"/>
      <c r="C294" s="224" t="s">
        <v>505</v>
      </c>
      <c r="D294" s="224" t="s">
        <v>269</v>
      </c>
      <c r="E294" s="225" t="s">
        <v>1634</v>
      </c>
      <c r="F294" s="226" t="s">
        <v>1635</v>
      </c>
      <c r="G294" s="227" t="s">
        <v>265</v>
      </c>
      <c r="H294" s="228">
        <v>7</v>
      </c>
      <c r="I294" s="229"/>
      <c r="J294" s="230">
        <f>ROUND(I294*H294,2)</f>
        <v>0</v>
      </c>
      <c r="K294" s="226" t="s">
        <v>188</v>
      </c>
      <c r="L294" s="231"/>
      <c r="M294" s="232" t="s">
        <v>28</v>
      </c>
      <c r="N294" s="233" t="s">
        <v>46</v>
      </c>
      <c r="O294" s="64"/>
      <c r="P294" s="195">
        <f>O294*H294</f>
        <v>0</v>
      </c>
      <c r="Q294" s="195">
        <v>6.8000000000000005E-2</v>
      </c>
      <c r="R294" s="195">
        <f>Q294*H294</f>
        <v>0.47600000000000003</v>
      </c>
      <c r="S294" s="195">
        <v>0</v>
      </c>
      <c r="T294" s="196">
        <f>S294*H294</f>
        <v>0</v>
      </c>
      <c r="AR294" s="197" t="s">
        <v>230</v>
      </c>
      <c r="AT294" s="197" t="s">
        <v>269</v>
      </c>
      <c r="AU294" s="197" t="s">
        <v>84</v>
      </c>
      <c r="AY294" s="18" t="s">
        <v>182</v>
      </c>
      <c r="BE294" s="198">
        <f>IF(N294="základní",J294,0)</f>
        <v>0</v>
      </c>
      <c r="BF294" s="198">
        <f>IF(N294="snížená",J294,0)</f>
        <v>0</v>
      </c>
      <c r="BG294" s="198">
        <f>IF(N294="zákl. přenesená",J294,0)</f>
        <v>0</v>
      </c>
      <c r="BH294" s="198">
        <f>IF(N294="sníž. přenesená",J294,0)</f>
        <v>0</v>
      </c>
      <c r="BI294" s="198">
        <f>IF(N294="nulová",J294,0)</f>
        <v>0</v>
      </c>
      <c r="BJ294" s="18" t="s">
        <v>82</v>
      </c>
      <c r="BK294" s="198">
        <f>ROUND(I294*H294,2)</f>
        <v>0</v>
      </c>
      <c r="BL294" s="18" t="s">
        <v>189</v>
      </c>
      <c r="BM294" s="197" t="s">
        <v>1636</v>
      </c>
    </row>
    <row r="295" spans="2:65" s="12" customFormat="1">
      <c r="B295" s="202"/>
      <c r="C295" s="203"/>
      <c r="D295" s="199" t="s">
        <v>193</v>
      </c>
      <c r="E295" s="204" t="s">
        <v>28</v>
      </c>
      <c r="F295" s="205" t="s">
        <v>1637</v>
      </c>
      <c r="G295" s="203"/>
      <c r="H295" s="206">
        <v>4</v>
      </c>
      <c r="I295" s="207"/>
      <c r="J295" s="203"/>
      <c r="K295" s="203"/>
      <c r="L295" s="208"/>
      <c r="M295" s="209"/>
      <c r="N295" s="210"/>
      <c r="O295" s="210"/>
      <c r="P295" s="210"/>
      <c r="Q295" s="210"/>
      <c r="R295" s="210"/>
      <c r="S295" s="210"/>
      <c r="T295" s="211"/>
      <c r="AT295" s="212" t="s">
        <v>193</v>
      </c>
      <c r="AU295" s="212" t="s">
        <v>84</v>
      </c>
      <c r="AV295" s="12" t="s">
        <v>84</v>
      </c>
      <c r="AW295" s="12" t="s">
        <v>36</v>
      </c>
      <c r="AX295" s="12" t="s">
        <v>75</v>
      </c>
      <c r="AY295" s="212" t="s">
        <v>182</v>
      </c>
    </row>
    <row r="296" spans="2:65" s="12" customFormat="1">
      <c r="B296" s="202"/>
      <c r="C296" s="203"/>
      <c r="D296" s="199" t="s">
        <v>193</v>
      </c>
      <c r="E296" s="204" t="s">
        <v>28</v>
      </c>
      <c r="F296" s="205" t="s">
        <v>1633</v>
      </c>
      <c r="G296" s="203"/>
      <c r="H296" s="206">
        <v>3</v>
      </c>
      <c r="I296" s="207"/>
      <c r="J296" s="203"/>
      <c r="K296" s="203"/>
      <c r="L296" s="208"/>
      <c r="M296" s="209"/>
      <c r="N296" s="210"/>
      <c r="O296" s="210"/>
      <c r="P296" s="210"/>
      <c r="Q296" s="210"/>
      <c r="R296" s="210"/>
      <c r="S296" s="210"/>
      <c r="T296" s="211"/>
      <c r="AT296" s="212" t="s">
        <v>193</v>
      </c>
      <c r="AU296" s="212" t="s">
        <v>84</v>
      </c>
      <c r="AV296" s="12" t="s">
        <v>84</v>
      </c>
      <c r="AW296" s="12" t="s">
        <v>36</v>
      </c>
      <c r="AX296" s="12" t="s">
        <v>75</v>
      </c>
      <c r="AY296" s="212" t="s">
        <v>182</v>
      </c>
    </row>
    <row r="297" spans="2:65" s="13" customFormat="1">
      <c r="B297" s="213"/>
      <c r="C297" s="214"/>
      <c r="D297" s="199" t="s">
        <v>193</v>
      </c>
      <c r="E297" s="215" t="s">
        <v>28</v>
      </c>
      <c r="F297" s="216" t="s">
        <v>196</v>
      </c>
      <c r="G297" s="214"/>
      <c r="H297" s="217">
        <v>7</v>
      </c>
      <c r="I297" s="218"/>
      <c r="J297" s="214"/>
      <c r="K297" s="214"/>
      <c r="L297" s="219"/>
      <c r="M297" s="220"/>
      <c r="N297" s="221"/>
      <c r="O297" s="221"/>
      <c r="P297" s="221"/>
      <c r="Q297" s="221"/>
      <c r="R297" s="221"/>
      <c r="S297" s="221"/>
      <c r="T297" s="222"/>
      <c r="AT297" s="223" t="s">
        <v>193</v>
      </c>
      <c r="AU297" s="223" t="s">
        <v>84</v>
      </c>
      <c r="AV297" s="13" t="s">
        <v>189</v>
      </c>
      <c r="AW297" s="13" t="s">
        <v>36</v>
      </c>
      <c r="AX297" s="13" t="s">
        <v>82</v>
      </c>
      <c r="AY297" s="223" t="s">
        <v>182</v>
      </c>
    </row>
    <row r="298" spans="2:65" s="1" customFormat="1" ht="16.5" customHeight="1">
      <c r="B298" s="35"/>
      <c r="C298" s="186" t="s">
        <v>510</v>
      </c>
      <c r="D298" s="186" t="s">
        <v>184</v>
      </c>
      <c r="E298" s="187" t="s">
        <v>1638</v>
      </c>
      <c r="F298" s="188" t="s">
        <v>1639</v>
      </c>
      <c r="G298" s="189" t="s">
        <v>265</v>
      </c>
      <c r="H298" s="190">
        <v>2</v>
      </c>
      <c r="I298" s="191"/>
      <c r="J298" s="192">
        <f>ROUND(I298*H298,2)</f>
        <v>0</v>
      </c>
      <c r="K298" s="188" t="s">
        <v>188</v>
      </c>
      <c r="L298" s="39"/>
      <c r="M298" s="193" t="s">
        <v>28</v>
      </c>
      <c r="N298" s="194" t="s">
        <v>46</v>
      </c>
      <c r="O298" s="64"/>
      <c r="P298" s="195">
        <f>O298*H298</f>
        <v>0</v>
      </c>
      <c r="Q298" s="195">
        <v>6.6E-3</v>
      </c>
      <c r="R298" s="195">
        <f>Q298*H298</f>
        <v>1.32E-2</v>
      </c>
      <c r="S298" s="195">
        <v>0</v>
      </c>
      <c r="T298" s="196">
        <f>S298*H298</f>
        <v>0</v>
      </c>
      <c r="AR298" s="197" t="s">
        <v>189</v>
      </c>
      <c r="AT298" s="197" t="s">
        <v>184</v>
      </c>
      <c r="AU298" s="197" t="s">
        <v>84</v>
      </c>
      <c r="AY298" s="18" t="s">
        <v>182</v>
      </c>
      <c r="BE298" s="198">
        <f>IF(N298="základní",J298,0)</f>
        <v>0</v>
      </c>
      <c r="BF298" s="198">
        <f>IF(N298="snížená",J298,0)</f>
        <v>0</v>
      </c>
      <c r="BG298" s="198">
        <f>IF(N298="zákl. přenesená",J298,0)</f>
        <v>0</v>
      </c>
      <c r="BH298" s="198">
        <f>IF(N298="sníž. přenesená",J298,0)</f>
        <v>0</v>
      </c>
      <c r="BI298" s="198">
        <f>IF(N298="nulová",J298,0)</f>
        <v>0</v>
      </c>
      <c r="BJ298" s="18" t="s">
        <v>82</v>
      </c>
      <c r="BK298" s="198">
        <f>ROUND(I298*H298,2)</f>
        <v>0</v>
      </c>
      <c r="BL298" s="18" t="s">
        <v>189</v>
      </c>
      <c r="BM298" s="197" t="s">
        <v>1640</v>
      </c>
    </row>
    <row r="299" spans="2:65" s="1" customFormat="1" ht="29.25">
      <c r="B299" s="35"/>
      <c r="C299" s="36"/>
      <c r="D299" s="199" t="s">
        <v>191</v>
      </c>
      <c r="E299" s="36"/>
      <c r="F299" s="200" t="s">
        <v>1620</v>
      </c>
      <c r="G299" s="36"/>
      <c r="H299" s="36"/>
      <c r="I299" s="115"/>
      <c r="J299" s="36"/>
      <c r="K299" s="36"/>
      <c r="L299" s="39"/>
      <c r="M299" s="201"/>
      <c r="N299" s="64"/>
      <c r="O299" s="64"/>
      <c r="P299" s="64"/>
      <c r="Q299" s="64"/>
      <c r="R299" s="64"/>
      <c r="S299" s="64"/>
      <c r="T299" s="65"/>
      <c r="AT299" s="18" t="s">
        <v>191</v>
      </c>
      <c r="AU299" s="18" t="s">
        <v>84</v>
      </c>
    </row>
    <row r="300" spans="2:65" s="1" customFormat="1" ht="16.5" customHeight="1">
      <c r="B300" s="35"/>
      <c r="C300" s="224" t="s">
        <v>516</v>
      </c>
      <c r="D300" s="224" t="s">
        <v>269</v>
      </c>
      <c r="E300" s="225" t="s">
        <v>1641</v>
      </c>
      <c r="F300" s="226" t="s">
        <v>1642</v>
      </c>
      <c r="G300" s="227" t="s">
        <v>265</v>
      </c>
      <c r="H300" s="228">
        <v>2</v>
      </c>
      <c r="I300" s="229"/>
      <c r="J300" s="230">
        <f>ROUND(I300*H300,2)</f>
        <v>0</v>
      </c>
      <c r="K300" s="226" t="s">
        <v>188</v>
      </c>
      <c r="L300" s="231"/>
      <c r="M300" s="232" t="s">
        <v>28</v>
      </c>
      <c r="N300" s="233" t="s">
        <v>46</v>
      </c>
      <c r="O300" s="64"/>
      <c r="P300" s="195">
        <f>O300*H300</f>
        <v>0</v>
      </c>
      <c r="Q300" s="195">
        <v>8.1000000000000003E-2</v>
      </c>
      <c r="R300" s="195">
        <f>Q300*H300</f>
        <v>0.16200000000000001</v>
      </c>
      <c r="S300" s="195">
        <v>0</v>
      </c>
      <c r="T300" s="196">
        <f>S300*H300</f>
        <v>0</v>
      </c>
      <c r="AR300" s="197" t="s">
        <v>230</v>
      </c>
      <c r="AT300" s="197" t="s">
        <v>269</v>
      </c>
      <c r="AU300" s="197" t="s">
        <v>84</v>
      </c>
      <c r="AY300" s="18" t="s">
        <v>182</v>
      </c>
      <c r="BE300" s="198">
        <f>IF(N300="základní",J300,0)</f>
        <v>0</v>
      </c>
      <c r="BF300" s="198">
        <f>IF(N300="snížená",J300,0)</f>
        <v>0</v>
      </c>
      <c r="BG300" s="198">
        <f>IF(N300="zákl. přenesená",J300,0)</f>
        <v>0</v>
      </c>
      <c r="BH300" s="198">
        <f>IF(N300="sníž. přenesená",J300,0)</f>
        <v>0</v>
      </c>
      <c r="BI300" s="198">
        <f>IF(N300="nulová",J300,0)</f>
        <v>0</v>
      </c>
      <c r="BJ300" s="18" t="s">
        <v>82</v>
      </c>
      <c r="BK300" s="198">
        <f>ROUND(I300*H300,2)</f>
        <v>0</v>
      </c>
      <c r="BL300" s="18" t="s">
        <v>189</v>
      </c>
      <c r="BM300" s="197" t="s">
        <v>1643</v>
      </c>
    </row>
    <row r="301" spans="2:65" s="1" customFormat="1" ht="24" customHeight="1">
      <c r="B301" s="35"/>
      <c r="C301" s="186" t="s">
        <v>521</v>
      </c>
      <c r="D301" s="186" t="s">
        <v>184</v>
      </c>
      <c r="E301" s="187" t="s">
        <v>1644</v>
      </c>
      <c r="F301" s="188" t="s">
        <v>1645</v>
      </c>
      <c r="G301" s="189" t="s">
        <v>187</v>
      </c>
      <c r="H301" s="190">
        <v>2.94</v>
      </c>
      <c r="I301" s="191"/>
      <c r="J301" s="192">
        <f>ROUND(I301*H301,2)</f>
        <v>0</v>
      </c>
      <c r="K301" s="188" t="s">
        <v>188</v>
      </c>
      <c r="L301" s="39"/>
      <c r="M301" s="193" t="s">
        <v>28</v>
      </c>
      <c r="N301" s="194" t="s">
        <v>46</v>
      </c>
      <c r="O301" s="64"/>
      <c r="P301" s="195">
        <f>O301*H301</f>
        <v>0</v>
      </c>
      <c r="Q301" s="195">
        <v>0</v>
      </c>
      <c r="R301" s="195">
        <f>Q301*H301</f>
        <v>0</v>
      </c>
      <c r="S301" s="195">
        <v>0</v>
      </c>
      <c r="T301" s="196">
        <f>S301*H301</f>
        <v>0</v>
      </c>
      <c r="AR301" s="197" t="s">
        <v>189</v>
      </c>
      <c r="AT301" s="197" t="s">
        <v>184</v>
      </c>
      <c r="AU301" s="197" t="s">
        <v>84</v>
      </c>
      <c r="AY301" s="18" t="s">
        <v>182</v>
      </c>
      <c r="BE301" s="198">
        <f>IF(N301="základní",J301,0)</f>
        <v>0</v>
      </c>
      <c r="BF301" s="198">
        <f>IF(N301="snížená",J301,0)</f>
        <v>0</v>
      </c>
      <c r="BG301" s="198">
        <f>IF(N301="zákl. přenesená",J301,0)</f>
        <v>0</v>
      </c>
      <c r="BH301" s="198">
        <f>IF(N301="sníž. přenesená",J301,0)</f>
        <v>0</v>
      </c>
      <c r="BI301" s="198">
        <f>IF(N301="nulová",J301,0)</f>
        <v>0</v>
      </c>
      <c r="BJ301" s="18" t="s">
        <v>82</v>
      </c>
      <c r="BK301" s="198">
        <f>ROUND(I301*H301,2)</f>
        <v>0</v>
      </c>
      <c r="BL301" s="18" t="s">
        <v>189</v>
      </c>
      <c r="BM301" s="197" t="s">
        <v>1646</v>
      </c>
    </row>
    <row r="302" spans="2:65" s="1" customFormat="1" ht="39">
      <c r="B302" s="35"/>
      <c r="C302" s="36"/>
      <c r="D302" s="199" t="s">
        <v>191</v>
      </c>
      <c r="E302" s="36"/>
      <c r="F302" s="200" t="s">
        <v>433</v>
      </c>
      <c r="G302" s="36"/>
      <c r="H302" s="36"/>
      <c r="I302" s="115"/>
      <c r="J302" s="36"/>
      <c r="K302" s="36"/>
      <c r="L302" s="39"/>
      <c r="M302" s="201"/>
      <c r="N302" s="64"/>
      <c r="O302" s="64"/>
      <c r="P302" s="64"/>
      <c r="Q302" s="64"/>
      <c r="R302" s="64"/>
      <c r="S302" s="64"/>
      <c r="T302" s="65"/>
      <c r="AT302" s="18" t="s">
        <v>191</v>
      </c>
      <c r="AU302" s="18" t="s">
        <v>84</v>
      </c>
    </row>
    <row r="303" spans="2:65" s="12" customFormat="1">
      <c r="B303" s="202"/>
      <c r="C303" s="203"/>
      <c r="D303" s="199" t="s">
        <v>193</v>
      </c>
      <c r="E303" s="204" t="s">
        <v>28</v>
      </c>
      <c r="F303" s="205" t="s">
        <v>1647</v>
      </c>
      <c r="G303" s="203"/>
      <c r="H303" s="206">
        <v>2.94</v>
      </c>
      <c r="I303" s="207"/>
      <c r="J303" s="203"/>
      <c r="K303" s="203"/>
      <c r="L303" s="208"/>
      <c r="M303" s="209"/>
      <c r="N303" s="210"/>
      <c r="O303" s="210"/>
      <c r="P303" s="210"/>
      <c r="Q303" s="210"/>
      <c r="R303" s="210"/>
      <c r="S303" s="210"/>
      <c r="T303" s="211"/>
      <c r="AT303" s="212" t="s">
        <v>193</v>
      </c>
      <c r="AU303" s="212" t="s">
        <v>84</v>
      </c>
      <c r="AV303" s="12" t="s">
        <v>84</v>
      </c>
      <c r="AW303" s="12" t="s">
        <v>36</v>
      </c>
      <c r="AX303" s="12" t="s">
        <v>75</v>
      </c>
      <c r="AY303" s="212" t="s">
        <v>182</v>
      </c>
    </row>
    <row r="304" spans="2:65" s="13" customFormat="1">
      <c r="B304" s="213"/>
      <c r="C304" s="214"/>
      <c r="D304" s="199" t="s">
        <v>193</v>
      </c>
      <c r="E304" s="215" t="s">
        <v>28</v>
      </c>
      <c r="F304" s="216" t="s">
        <v>196</v>
      </c>
      <c r="G304" s="214"/>
      <c r="H304" s="217">
        <v>2.94</v>
      </c>
      <c r="I304" s="218"/>
      <c r="J304" s="214"/>
      <c r="K304" s="214"/>
      <c r="L304" s="219"/>
      <c r="M304" s="220"/>
      <c r="N304" s="221"/>
      <c r="O304" s="221"/>
      <c r="P304" s="221"/>
      <c r="Q304" s="221"/>
      <c r="R304" s="221"/>
      <c r="S304" s="221"/>
      <c r="T304" s="222"/>
      <c r="AT304" s="223" t="s">
        <v>193</v>
      </c>
      <c r="AU304" s="223" t="s">
        <v>84</v>
      </c>
      <c r="AV304" s="13" t="s">
        <v>189</v>
      </c>
      <c r="AW304" s="13" t="s">
        <v>36</v>
      </c>
      <c r="AX304" s="13" t="s">
        <v>82</v>
      </c>
      <c r="AY304" s="223" t="s">
        <v>182</v>
      </c>
    </row>
    <row r="305" spans="2:65" s="1" customFormat="1" ht="24" customHeight="1">
      <c r="B305" s="35"/>
      <c r="C305" s="186" t="s">
        <v>525</v>
      </c>
      <c r="D305" s="186" t="s">
        <v>184</v>
      </c>
      <c r="E305" s="187" t="s">
        <v>1648</v>
      </c>
      <c r="F305" s="188" t="s">
        <v>1649</v>
      </c>
      <c r="G305" s="189" t="s">
        <v>250</v>
      </c>
      <c r="H305" s="190">
        <v>3.64</v>
      </c>
      <c r="I305" s="191"/>
      <c r="J305" s="192">
        <f>ROUND(I305*H305,2)</f>
        <v>0</v>
      </c>
      <c r="K305" s="188" t="s">
        <v>188</v>
      </c>
      <c r="L305" s="39"/>
      <c r="M305" s="193" t="s">
        <v>28</v>
      </c>
      <c r="N305" s="194" t="s">
        <v>46</v>
      </c>
      <c r="O305" s="64"/>
      <c r="P305" s="195">
        <f>O305*H305</f>
        <v>0</v>
      </c>
      <c r="Q305" s="195">
        <v>6.3200000000000001E-3</v>
      </c>
      <c r="R305" s="195">
        <f>Q305*H305</f>
        <v>2.3004800000000002E-2</v>
      </c>
      <c r="S305" s="195">
        <v>0</v>
      </c>
      <c r="T305" s="196">
        <f>S305*H305</f>
        <v>0</v>
      </c>
      <c r="AR305" s="197" t="s">
        <v>189</v>
      </c>
      <c r="AT305" s="197" t="s">
        <v>184</v>
      </c>
      <c r="AU305" s="197" t="s">
        <v>84</v>
      </c>
      <c r="AY305" s="18" t="s">
        <v>182</v>
      </c>
      <c r="BE305" s="198">
        <f>IF(N305="základní",J305,0)</f>
        <v>0</v>
      </c>
      <c r="BF305" s="198">
        <f>IF(N305="snížená",J305,0)</f>
        <v>0</v>
      </c>
      <c r="BG305" s="198">
        <f>IF(N305="zákl. přenesená",J305,0)</f>
        <v>0</v>
      </c>
      <c r="BH305" s="198">
        <f>IF(N305="sníž. přenesená",J305,0)</f>
        <v>0</v>
      </c>
      <c r="BI305" s="198">
        <f>IF(N305="nulová",J305,0)</f>
        <v>0</v>
      </c>
      <c r="BJ305" s="18" t="s">
        <v>82</v>
      </c>
      <c r="BK305" s="198">
        <f>ROUND(I305*H305,2)</f>
        <v>0</v>
      </c>
      <c r="BL305" s="18" t="s">
        <v>189</v>
      </c>
      <c r="BM305" s="197" t="s">
        <v>1650</v>
      </c>
    </row>
    <row r="306" spans="2:65" s="12" customFormat="1">
      <c r="B306" s="202"/>
      <c r="C306" s="203"/>
      <c r="D306" s="199" t="s">
        <v>193</v>
      </c>
      <c r="E306" s="204" t="s">
        <v>28</v>
      </c>
      <c r="F306" s="205" t="s">
        <v>1651</v>
      </c>
      <c r="G306" s="203"/>
      <c r="H306" s="206">
        <v>3.64</v>
      </c>
      <c r="I306" s="207"/>
      <c r="J306" s="203"/>
      <c r="K306" s="203"/>
      <c r="L306" s="208"/>
      <c r="M306" s="209"/>
      <c r="N306" s="210"/>
      <c r="O306" s="210"/>
      <c r="P306" s="210"/>
      <c r="Q306" s="210"/>
      <c r="R306" s="210"/>
      <c r="S306" s="210"/>
      <c r="T306" s="211"/>
      <c r="AT306" s="212" t="s">
        <v>193</v>
      </c>
      <c r="AU306" s="212" t="s">
        <v>84</v>
      </c>
      <c r="AV306" s="12" t="s">
        <v>84</v>
      </c>
      <c r="AW306" s="12" t="s">
        <v>36</v>
      </c>
      <c r="AX306" s="12" t="s">
        <v>82</v>
      </c>
      <c r="AY306" s="212" t="s">
        <v>182</v>
      </c>
    </row>
    <row r="307" spans="2:65" s="1" customFormat="1" ht="16.5" customHeight="1">
      <c r="B307" s="35"/>
      <c r="C307" s="186" t="s">
        <v>529</v>
      </c>
      <c r="D307" s="186" t="s">
        <v>184</v>
      </c>
      <c r="E307" s="187" t="s">
        <v>435</v>
      </c>
      <c r="F307" s="188" t="s">
        <v>436</v>
      </c>
      <c r="G307" s="189" t="s">
        <v>243</v>
      </c>
      <c r="H307" s="190">
        <v>0.11600000000000001</v>
      </c>
      <c r="I307" s="191"/>
      <c r="J307" s="192">
        <f>ROUND(I307*H307,2)</f>
        <v>0</v>
      </c>
      <c r="K307" s="188" t="s">
        <v>188</v>
      </c>
      <c r="L307" s="39"/>
      <c r="M307" s="193" t="s">
        <v>28</v>
      </c>
      <c r="N307" s="194" t="s">
        <v>46</v>
      </c>
      <c r="O307" s="64"/>
      <c r="P307" s="195">
        <f>O307*H307</f>
        <v>0</v>
      </c>
      <c r="Q307" s="195">
        <v>0.85540000000000005</v>
      </c>
      <c r="R307" s="195">
        <f>Q307*H307</f>
        <v>9.9226400000000006E-2</v>
      </c>
      <c r="S307" s="195">
        <v>0</v>
      </c>
      <c r="T307" s="196">
        <f>S307*H307</f>
        <v>0</v>
      </c>
      <c r="AR307" s="197" t="s">
        <v>189</v>
      </c>
      <c r="AT307" s="197" t="s">
        <v>184</v>
      </c>
      <c r="AU307" s="197" t="s">
        <v>84</v>
      </c>
      <c r="AY307" s="18" t="s">
        <v>182</v>
      </c>
      <c r="BE307" s="198">
        <f>IF(N307="základní",J307,0)</f>
        <v>0</v>
      </c>
      <c r="BF307" s="198">
        <f>IF(N307="snížená",J307,0)</f>
        <v>0</v>
      </c>
      <c r="BG307" s="198">
        <f>IF(N307="zákl. přenesená",J307,0)</f>
        <v>0</v>
      </c>
      <c r="BH307" s="198">
        <f>IF(N307="sníž. přenesená",J307,0)</f>
        <v>0</v>
      </c>
      <c r="BI307" s="198">
        <f>IF(N307="nulová",J307,0)</f>
        <v>0</v>
      </c>
      <c r="BJ307" s="18" t="s">
        <v>82</v>
      </c>
      <c r="BK307" s="198">
        <f>ROUND(I307*H307,2)</f>
        <v>0</v>
      </c>
      <c r="BL307" s="18" t="s">
        <v>189</v>
      </c>
      <c r="BM307" s="197" t="s">
        <v>1652</v>
      </c>
    </row>
    <row r="308" spans="2:65" s="12" customFormat="1">
      <c r="B308" s="202"/>
      <c r="C308" s="203"/>
      <c r="D308" s="199" t="s">
        <v>193</v>
      </c>
      <c r="E308" s="204" t="s">
        <v>28</v>
      </c>
      <c r="F308" s="205" t="s">
        <v>1653</v>
      </c>
      <c r="G308" s="203"/>
      <c r="H308" s="206">
        <v>0.11600000000000001</v>
      </c>
      <c r="I308" s="207"/>
      <c r="J308" s="203"/>
      <c r="K308" s="203"/>
      <c r="L308" s="208"/>
      <c r="M308" s="209"/>
      <c r="N308" s="210"/>
      <c r="O308" s="210"/>
      <c r="P308" s="210"/>
      <c r="Q308" s="210"/>
      <c r="R308" s="210"/>
      <c r="S308" s="210"/>
      <c r="T308" s="211"/>
      <c r="AT308" s="212" t="s">
        <v>193</v>
      </c>
      <c r="AU308" s="212" t="s">
        <v>84</v>
      </c>
      <c r="AV308" s="12" t="s">
        <v>84</v>
      </c>
      <c r="AW308" s="12" t="s">
        <v>36</v>
      </c>
      <c r="AX308" s="12" t="s">
        <v>82</v>
      </c>
      <c r="AY308" s="212" t="s">
        <v>182</v>
      </c>
    </row>
    <row r="309" spans="2:65" s="11" customFormat="1" ht="22.9" customHeight="1">
      <c r="B309" s="170"/>
      <c r="C309" s="171"/>
      <c r="D309" s="172" t="s">
        <v>74</v>
      </c>
      <c r="E309" s="184" t="s">
        <v>230</v>
      </c>
      <c r="F309" s="184" t="s">
        <v>439</v>
      </c>
      <c r="G309" s="171"/>
      <c r="H309" s="171"/>
      <c r="I309" s="174"/>
      <c r="J309" s="185">
        <f>BK309</f>
        <v>0</v>
      </c>
      <c r="K309" s="171"/>
      <c r="L309" s="176"/>
      <c r="M309" s="177"/>
      <c r="N309" s="178"/>
      <c r="O309" s="178"/>
      <c r="P309" s="179">
        <f>SUM(P310:P389)</f>
        <v>0</v>
      </c>
      <c r="Q309" s="178"/>
      <c r="R309" s="179">
        <f>SUM(R310:R389)</f>
        <v>67.777676499999998</v>
      </c>
      <c r="S309" s="178"/>
      <c r="T309" s="180">
        <f>SUM(T310:T389)</f>
        <v>0</v>
      </c>
      <c r="AR309" s="181" t="s">
        <v>82</v>
      </c>
      <c r="AT309" s="182" t="s">
        <v>74</v>
      </c>
      <c r="AU309" s="182" t="s">
        <v>82</v>
      </c>
      <c r="AY309" s="181" t="s">
        <v>182</v>
      </c>
      <c r="BK309" s="183">
        <f>SUM(BK310:BK389)</f>
        <v>0</v>
      </c>
    </row>
    <row r="310" spans="2:65" s="1" customFormat="1" ht="24" customHeight="1">
      <c r="B310" s="35"/>
      <c r="C310" s="186" t="s">
        <v>533</v>
      </c>
      <c r="D310" s="186" t="s">
        <v>184</v>
      </c>
      <c r="E310" s="187" t="s">
        <v>1654</v>
      </c>
      <c r="F310" s="188" t="s">
        <v>1655</v>
      </c>
      <c r="G310" s="189" t="s">
        <v>317</v>
      </c>
      <c r="H310" s="190">
        <v>4</v>
      </c>
      <c r="I310" s="191"/>
      <c r="J310" s="192">
        <f>ROUND(I310*H310,2)</f>
        <v>0</v>
      </c>
      <c r="K310" s="188" t="s">
        <v>188</v>
      </c>
      <c r="L310" s="39"/>
      <c r="M310" s="193" t="s">
        <v>28</v>
      </c>
      <c r="N310" s="194" t="s">
        <v>46</v>
      </c>
      <c r="O310" s="64"/>
      <c r="P310" s="195">
        <f>O310*H310</f>
        <v>0</v>
      </c>
      <c r="Q310" s="195">
        <v>1.2800000000000001E-3</v>
      </c>
      <c r="R310" s="195">
        <f>Q310*H310</f>
        <v>5.1200000000000004E-3</v>
      </c>
      <c r="S310" s="195">
        <v>0</v>
      </c>
      <c r="T310" s="196">
        <f>S310*H310</f>
        <v>0</v>
      </c>
      <c r="AR310" s="197" t="s">
        <v>189</v>
      </c>
      <c r="AT310" s="197" t="s">
        <v>184</v>
      </c>
      <c r="AU310" s="197" t="s">
        <v>84</v>
      </c>
      <c r="AY310" s="18" t="s">
        <v>182</v>
      </c>
      <c r="BE310" s="198">
        <f>IF(N310="základní",J310,0)</f>
        <v>0</v>
      </c>
      <c r="BF310" s="198">
        <f>IF(N310="snížená",J310,0)</f>
        <v>0</v>
      </c>
      <c r="BG310" s="198">
        <f>IF(N310="zákl. přenesená",J310,0)</f>
        <v>0</v>
      </c>
      <c r="BH310" s="198">
        <f>IF(N310="sníž. přenesená",J310,0)</f>
        <v>0</v>
      </c>
      <c r="BI310" s="198">
        <f>IF(N310="nulová",J310,0)</f>
        <v>0</v>
      </c>
      <c r="BJ310" s="18" t="s">
        <v>82</v>
      </c>
      <c r="BK310" s="198">
        <f>ROUND(I310*H310,2)</f>
        <v>0</v>
      </c>
      <c r="BL310" s="18" t="s">
        <v>189</v>
      </c>
      <c r="BM310" s="197" t="s">
        <v>1656</v>
      </c>
    </row>
    <row r="311" spans="2:65" s="1" customFormat="1" ht="87.75">
      <c r="B311" s="35"/>
      <c r="C311" s="36"/>
      <c r="D311" s="199" t="s">
        <v>191</v>
      </c>
      <c r="E311" s="36"/>
      <c r="F311" s="200" t="s">
        <v>1657</v>
      </c>
      <c r="G311" s="36"/>
      <c r="H311" s="36"/>
      <c r="I311" s="115"/>
      <c r="J311" s="36"/>
      <c r="K311" s="36"/>
      <c r="L311" s="39"/>
      <c r="M311" s="201"/>
      <c r="N311" s="64"/>
      <c r="O311" s="64"/>
      <c r="P311" s="64"/>
      <c r="Q311" s="64"/>
      <c r="R311" s="64"/>
      <c r="S311" s="64"/>
      <c r="T311" s="65"/>
      <c r="AT311" s="18" t="s">
        <v>191</v>
      </c>
      <c r="AU311" s="18" t="s">
        <v>84</v>
      </c>
    </row>
    <row r="312" spans="2:65" s="12" customFormat="1">
      <c r="B312" s="202"/>
      <c r="C312" s="203"/>
      <c r="D312" s="199" t="s">
        <v>193</v>
      </c>
      <c r="E312" s="204" t="s">
        <v>28</v>
      </c>
      <c r="F312" s="205" t="s">
        <v>1658</v>
      </c>
      <c r="G312" s="203"/>
      <c r="H312" s="206">
        <v>4</v>
      </c>
      <c r="I312" s="207"/>
      <c r="J312" s="203"/>
      <c r="K312" s="203"/>
      <c r="L312" s="208"/>
      <c r="M312" s="209"/>
      <c r="N312" s="210"/>
      <c r="O312" s="210"/>
      <c r="P312" s="210"/>
      <c r="Q312" s="210"/>
      <c r="R312" s="210"/>
      <c r="S312" s="210"/>
      <c r="T312" s="211"/>
      <c r="AT312" s="212" t="s">
        <v>193</v>
      </c>
      <c r="AU312" s="212" t="s">
        <v>84</v>
      </c>
      <c r="AV312" s="12" t="s">
        <v>84</v>
      </c>
      <c r="AW312" s="12" t="s">
        <v>36</v>
      </c>
      <c r="AX312" s="12" t="s">
        <v>82</v>
      </c>
      <c r="AY312" s="212" t="s">
        <v>182</v>
      </c>
    </row>
    <row r="313" spans="2:65" s="1" customFormat="1" ht="16.5" customHeight="1">
      <c r="B313" s="35"/>
      <c r="C313" s="186" t="s">
        <v>542</v>
      </c>
      <c r="D313" s="186" t="s">
        <v>184</v>
      </c>
      <c r="E313" s="187" t="s">
        <v>1659</v>
      </c>
      <c r="F313" s="188" t="s">
        <v>1660</v>
      </c>
      <c r="G313" s="189" t="s">
        <v>317</v>
      </c>
      <c r="H313" s="190">
        <v>143.97999999999999</v>
      </c>
      <c r="I313" s="191"/>
      <c r="J313" s="192">
        <f>ROUND(I313*H313,2)</f>
        <v>0</v>
      </c>
      <c r="K313" s="188" t="s">
        <v>188</v>
      </c>
      <c r="L313" s="39"/>
      <c r="M313" s="193" t="s">
        <v>28</v>
      </c>
      <c r="N313" s="194" t="s">
        <v>46</v>
      </c>
      <c r="O313" s="64"/>
      <c r="P313" s="195">
        <f>O313*H313</f>
        <v>0</v>
      </c>
      <c r="Q313" s="195">
        <v>1.0000000000000001E-5</v>
      </c>
      <c r="R313" s="195">
        <f>Q313*H313</f>
        <v>1.4398E-3</v>
      </c>
      <c r="S313" s="195">
        <v>0</v>
      </c>
      <c r="T313" s="196">
        <f>S313*H313</f>
        <v>0</v>
      </c>
      <c r="AR313" s="197" t="s">
        <v>189</v>
      </c>
      <c r="AT313" s="197" t="s">
        <v>184</v>
      </c>
      <c r="AU313" s="197" t="s">
        <v>84</v>
      </c>
      <c r="AY313" s="18" t="s">
        <v>182</v>
      </c>
      <c r="BE313" s="198">
        <f>IF(N313="základní",J313,0)</f>
        <v>0</v>
      </c>
      <c r="BF313" s="198">
        <f>IF(N313="snížená",J313,0)</f>
        <v>0</v>
      </c>
      <c r="BG313" s="198">
        <f>IF(N313="zákl. přenesená",J313,0)</f>
        <v>0</v>
      </c>
      <c r="BH313" s="198">
        <f>IF(N313="sníž. přenesená",J313,0)</f>
        <v>0</v>
      </c>
      <c r="BI313" s="198">
        <f>IF(N313="nulová",J313,0)</f>
        <v>0</v>
      </c>
      <c r="BJ313" s="18" t="s">
        <v>82</v>
      </c>
      <c r="BK313" s="198">
        <f>ROUND(I313*H313,2)</f>
        <v>0</v>
      </c>
      <c r="BL313" s="18" t="s">
        <v>189</v>
      </c>
      <c r="BM313" s="197" t="s">
        <v>1661</v>
      </c>
    </row>
    <row r="314" spans="2:65" s="1" customFormat="1" ht="87.75">
      <c r="B314" s="35"/>
      <c r="C314" s="36"/>
      <c r="D314" s="199" t="s">
        <v>191</v>
      </c>
      <c r="E314" s="36"/>
      <c r="F314" s="200" t="s">
        <v>1662</v>
      </c>
      <c r="G314" s="36"/>
      <c r="H314" s="36"/>
      <c r="I314" s="115"/>
      <c r="J314" s="36"/>
      <c r="K314" s="36"/>
      <c r="L314" s="39"/>
      <c r="M314" s="201"/>
      <c r="N314" s="64"/>
      <c r="O314" s="64"/>
      <c r="P314" s="64"/>
      <c r="Q314" s="64"/>
      <c r="R314" s="64"/>
      <c r="S314" s="64"/>
      <c r="T314" s="65"/>
      <c r="AT314" s="18" t="s">
        <v>191</v>
      </c>
      <c r="AU314" s="18" t="s">
        <v>84</v>
      </c>
    </row>
    <row r="315" spans="2:65" s="12" customFormat="1">
      <c r="B315" s="202"/>
      <c r="C315" s="203"/>
      <c r="D315" s="199" t="s">
        <v>193</v>
      </c>
      <c r="E315" s="204" t="s">
        <v>28</v>
      </c>
      <c r="F315" s="205" t="s">
        <v>1663</v>
      </c>
      <c r="G315" s="203"/>
      <c r="H315" s="206">
        <v>12.08</v>
      </c>
      <c r="I315" s="207"/>
      <c r="J315" s="203"/>
      <c r="K315" s="203"/>
      <c r="L315" s="208"/>
      <c r="M315" s="209"/>
      <c r="N315" s="210"/>
      <c r="O315" s="210"/>
      <c r="P315" s="210"/>
      <c r="Q315" s="210"/>
      <c r="R315" s="210"/>
      <c r="S315" s="210"/>
      <c r="T315" s="211"/>
      <c r="AT315" s="212" t="s">
        <v>193</v>
      </c>
      <c r="AU315" s="212" t="s">
        <v>84</v>
      </c>
      <c r="AV315" s="12" t="s">
        <v>84</v>
      </c>
      <c r="AW315" s="12" t="s">
        <v>36</v>
      </c>
      <c r="AX315" s="12" t="s">
        <v>75</v>
      </c>
      <c r="AY315" s="212" t="s">
        <v>182</v>
      </c>
    </row>
    <row r="316" spans="2:65" s="12" customFormat="1">
      <c r="B316" s="202"/>
      <c r="C316" s="203"/>
      <c r="D316" s="199" t="s">
        <v>193</v>
      </c>
      <c r="E316" s="204" t="s">
        <v>28</v>
      </c>
      <c r="F316" s="205" t="s">
        <v>1664</v>
      </c>
      <c r="G316" s="203"/>
      <c r="H316" s="206">
        <v>5.08</v>
      </c>
      <c r="I316" s="207"/>
      <c r="J316" s="203"/>
      <c r="K316" s="203"/>
      <c r="L316" s="208"/>
      <c r="M316" s="209"/>
      <c r="N316" s="210"/>
      <c r="O316" s="210"/>
      <c r="P316" s="210"/>
      <c r="Q316" s="210"/>
      <c r="R316" s="210"/>
      <c r="S316" s="210"/>
      <c r="T316" s="211"/>
      <c r="AT316" s="212" t="s">
        <v>193</v>
      </c>
      <c r="AU316" s="212" t="s">
        <v>84</v>
      </c>
      <c r="AV316" s="12" t="s">
        <v>84</v>
      </c>
      <c r="AW316" s="12" t="s">
        <v>36</v>
      </c>
      <c r="AX316" s="12" t="s">
        <v>75</v>
      </c>
      <c r="AY316" s="212" t="s">
        <v>182</v>
      </c>
    </row>
    <row r="317" spans="2:65" s="12" customFormat="1">
      <c r="B317" s="202"/>
      <c r="C317" s="203"/>
      <c r="D317" s="199" t="s">
        <v>193</v>
      </c>
      <c r="E317" s="204" t="s">
        <v>28</v>
      </c>
      <c r="F317" s="205" t="s">
        <v>1665</v>
      </c>
      <c r="G317" s="203"/>
      <c r="H317" s="206">
        <v>12.36</v>
      </c>
      <c r="I317" s="207"/>
      <c r="J317" s="203"/>
      <c r="K317" s="203"/>
      <c r="L317" s="208"/>
      <c r="M317" s="209"/>
      <c r="N317" s="210"/>
      <c r="O317" s="210"/>
      <c r="P317" s="210"/>
      <c r="Q317" s="210"/>
      <c r="R317" s="210"/>
      <c r="S317" s="210"/>
      <c r="T317" s="211"/>
      <c r="AT317" s="212" t="s">
        <v>193</v>
      </c>
      <c r="AU317" s="212" t="s">
        <v>84</v>
      </c>
      <c r="AV317" s="12" t="s">
        <v>84</v>
      </c>
      <c r="AW317" s="12" t="s">
        <v>36</v>
      </c>
      <c r="AX317" s="12" t="s">
        <v>75</v>
      </c>
      <c r="AY317" s="212" t="s">
        <v>182</v>
      </c>
    </row>
    <row r="318" spans="2:65" s="12" customFormat="1">
      <c r="B318" s="202"/>
      <c r="C318" s="203"/>
      <c r="D318" s="199" t="s">
        <v>193</v>
      </c>
      <c r="E318" s="204" t="s">
        <v>28</v>
      </c>
      <c r="F318" s="205" t="s">
        <v>1666</v>
      </c>
      <c r="G318" s="203"/>
      <c r="H318" s="206">
        <v>5.1100000000000003</v>
      </c>
      <c r="I318" s="207"/>
      <c r="J318" s="203"/>
      <c r="K318" s="203"/>
      <c r="L318" s="208"/>
      <c r="M318" s="209"/>
      <c r="N318" s="210"/>
      <c r="O318" s="210"/>
      <c r="P318" s="210"/>
      <c r="Q318" s="210"/>
      <c r="R318" s="210"/>
      <c r="S318" s="210"/>
      <c r="T318" s="211"/>
      <c r="AT318" s="212" t="s">
        <v>193</v>
      </c>
      <c r="AU318" s="212" t="s">
        <v>84</v>
      </c>
      <c r="AV318" s="12" t="s">
        <v>84</v>
      </c>
      <c r="AW318" s="12" t="s">
        <v>36</v>
      </c>
      <c r="AX318" s="12" t="s">
        <v>75</v>
      </c>
      <c r="AY318" s="212" t="s">
        <v>182</v>
      </c>
    </row>
    <row r="319" spans="2:65" s="12" customFormat="1">
      <c r="B319" s="202"/>
      <c r="C319" s="203"/>
      <c r="D319" s="199" t="s">
        <v>193</v>
      </c>
      <c r="E319" s="204" t="s">
        <v>28</v>
      </c>
      <c r="F319" s="205" t="s">
        <v>1667</v>
      </c>
      <c r="G319" s="203"/>
      <c r="H319" s="206">
        <v>12.64</v>
      </c>
      <c r="I319" s="207"/>
      <c r="J319" s="203"/>
      <c r="K319" s="203"/>
      <c r="L319" s="208"/>
      <c r="M319" s="209"/>
      <c r="N319" s="210"/>
      <c r="O319" s="210"/>
      <c r="P319" s="210"/>
      <c r="Q319" s="210"/>
      <c r="R319" s="210"/>
      <c r="S319" s="210"/>
      <c r="T319" s="211"/>
      <c r="AT319" s="212" t="s">
        <v>193</v>
      </c>
      <c r="AU319" s="212" t="s">
        <v>84</v>
      </c>
      <c r="AV319" s="12" t="s">
        <v>84</v>
      </c>
      <c r="AW319" s="12" t="s">
        <v>36</v>
      </c>
      <c r="AX319" s="12" t="s">
        <v>75</v>
      </c>
      <c r="AY319" s="212" t="s">
        <v>182</v>
      </c>
    </row>
    <row r="320" spans="2:65" s="12" customFormat="1">
      <c r="B320" s="202"/>
      <c r="C320" s="203"/>
      <c r="D320" s="199" t="s">
        <v>193</v>
      </c>
      <c r="E320" s="204" t="s">
        <v>28</v>
      </c>
      <c r="F320" s="205" t="s">
        <v>1668</v>
      </c>
      <c r="G320" s="203"/>
      <c r="H320" s="206">
        <v>5.09</v>
      </c>
      <c r="I320" s="207"/>
      <c r="J320" s="203"/>
      <c r="K320" s="203"/>
      <c r="L320" s="208"/>
      <c r="M320" s="209"/>
      <c r="N320" s="210"/>
      <c r="O320" s="210"/>
      <c r="P320" s="210"/>
      <c r="Q320" s="210"/>
      <c r="R320" s="210"/>
      <c r="S320" s="210"/>
      <c r="T320" s="211"/>
      <c r="AT320" s="212" t="s">
        <v>193</v>
      </c>
      <c r="AU320" s="212" t="s">
        <v>84</v>
      </c>
      <c r="AV320" s="12" t="s">
        <v>84</v>
      </c>
      <c r="AW320" s="12" t="s">
        <v>36</v>
      </c>
      <c r="AX320" s="12" t="s">
        <v>75</v>
      </c>
      <c r="AY320" s="212" t="s">
        <v>182</v>
      </c>
    </row>
    <row r="321" spans="2:65" s="12" customFormat="1">
      <c r="B321" s="202"/>
      <c r="C321" s="203"/>
      <c r="D321" s="199" t="s">
        <v>193</v>
      </c>
      <c r="E321" s="204" t="s">
        <v>28</v>
      </c>
      <c r="F321" s="205" t="s">
        <v>1669</v>
      </c>
      <c r="G321" s="203"/>
      <c r="H321" s="206">
        <v>12.23</v>
      </c>
      <c r="I321" s="207"/>
      <c r="J321" s="203"/>
      <c r="K321" s="203"/>
      <c r="L321" s="208"/>
      <c r="M321" s="209"/>
      <c r="N321" s="210"/>
      <c r="O321" s="210"/>
      <c r="P321" s="210"/>
      <c r="Q321" s="210"/>
      <c r="R321" s="210"/>
      <c r="S321" s="210"/>
      <c r="T321" s="211"/>
      <c r="AT321" s="212" t="s">
        <v>193</v>
      </c>
      <c r="AU321" s="212" t="s">
        <v>84</v>
      </c>
      <c r="AV321" s="12" t="s">
        <v>84</v>
      </c>
      <c r="AW321" s="12" t="s">
        <v>36</v>
      </c>
      <c r="AX321" s="12" t="s">
        <v>75</v>
      </c>
      <c r="AY321" s="212" t="s">
        <v>182</v>
      </c>
    </row>
    <row r="322" spans="2:65" s="12" customFormat="1">
      <c r="B322" s="202"/>
      <c r="C322" s="203"/>
      <c r="D322" s="199" t="s">
        <v>193</v>
      </c>
      <c r="E322" s="204" t="s">
        <v>28</v>
      </c>
      <c r="F322" s="205" t="s">
        <v>1670</v>
      </c>
      <c r="G322" s="203"/>
      <c r="H322" s="206">
        <v>5.24</v>
      </c>
      <c r="I322" s="207"/>
      <c r="J322" s="203"/>
      <c r="K322" s="203"/>
      <c r="L322" s="208"/>
      <c r="M322" s="209"/>
      <c r="N322" s="210"/>
      <c r="O322" s="210"/>
      <c r="P322" s="210"/>
      <c r="Q322" s="210"/>
      <c r="R322" s="210"/>
      <c r="S322" s="210"/>
      <c r="T322" s="211"/>
      <c r="AT322" s="212" t="s">
        <v>193</v>
      </c>
      <c r="AU322" s="212" t="s">
        <v>84</v>
      </c>
      <c r="AV322" s="12" t="s">
        <v>84</v>
      </c>
      <c r="AW322" s="12" t="s">
        <v>36</v>
      </c>
      <c r="AX322" s="12" t="s">
        <v>75</v>
      </c>
      <c r="AY322" s="212" t="s">
        <v>182</v>
      </c>
    </row>
    <row r="323" spans="2:65" s="12" customFormat="1">
      <c r="B323" s="202"/>
      <c r="C323" s="203"/>
      <c r="D323" s="199" t="s">
        <v>193</v>
      </c>
      <c r="E323" s="204" t="s">
        <v>28</v>
      </c>
      <c r="F323" s="205" t="s">
        <v>1671</v>
      </c>
      <c r="G323" s="203"/>
      <c r="H323" s="206">
        <v>12.68</v>
      </c>
      <c r="I323" s="207"/>
      <c r="J323" s="203"/>
      <c r="K323" s="203"/>
      <c r="L323" s="208"/>
      <c r="M323" s="209"/>
      <c r="N323" s="210"/>
      <c r="O323" s="210"/>
      <c r="P323" s="210"/>
      <c r="Q323" s="210"/>
      <c r="R323" s="210"/>
      <c r="S323" s="210"/>
      <c r="T323" s="211"/>
      <c r="AT323" s="212" t="s">
        <v>193</v>
      </c>
      <c r="AU323" s="212" t="s">
        <v>84</v>
      </c>
      <c r="AV323" s="12" t="s">
        <v>84</v>
      </c>
      <c r="AW323" s="12" t="s">
        <v>36</v>
      </c>
      <c r="AX323" s="12" t="s">
        <v>75</v>
      </c>
      <c r="AY323" s="212" t="s">
        <v>182</v>
      </c>
    </row>
    <row r="324" spans="2:65" s="12" customFormat="1">
      <c r="B324" s="202"/>
      <c r="C324" s="203"/>
      <c r="D324" s="199" t="s">
        <v>193</v>
      </c>
      <c r="E324" s="204" t="s">
        <v>28</v>
      </c>
      <c r="F324" s="205" t="s">
        <v>1672</v>
      </c>
      <c r="G324" s="203"/>
      <c r="H324" s="206">
        <v>5.34</v>
      </c>
      <c r="I324" s="207"/>
      <c r="J324" s="203"/>
      <c r="K324" s="203"/>
      <c r="L324" s="208"/>
      <c r="M324" s="209"/>
      <c r="N324" s="210"/>
      <c r="O324" s="210"/>
      <c r="P324" s="210"/>
      <c r="Q324" s="210"/>
      <c r="R324" s="210"/>
      <c r="S324" s="210"/>
      <c r="T324" s="211"/>
      <c r="AT324" s="212" t="s">
        <v>193</v>
      </c>
      <c r="AU324" s="212" t="s">
        <v>84</v>
      </c>
      <c r="AV324" s="12" t="s">
        <v>84</v>
      </c>
      <c r="AW324" s="12" t="s">
        <v>36</v>
      </c>
      <c r="AX324" s="12" t="s">
        <v>75</v>
      </c>
      <c r="AY324" s="212" t="s">
        <v>182</v>
      </c>
    </row>
    <row r="325" spans="2:65" s="12" customFormat="1">
      <c r="B325" s="202"/>
      <c r="C325" s="203"/>
      <c r="D325" s="199" t="s">
        <v>193</v>
      </c>
      <c r="E325" s="204" t="s">
        <v>28</v>
      </c>
      <c r="F325" s="205" t="s">
        <v>1673</v>
      </c>
      <c r="G325" s="203"/>
      <c r="H325" s="206">
        <v>12.6</v>
      </c>
      <c r="I325" s="207"/>
      <c r="J325" s="203"/>
      <c r="K325" s="203"/>
      <c r="L325" s="208"/>
      <c r="M325" s="209"/>
      <c r="N325" s="210"/>
      <c r="O325" s="210"/>
      <c r="P325" s="210"/>
      <c r="Q325" s="210"/>
      <c r="R325" s="210"/>
      <c r="S325" s="210"/>
      <c r="T325" s="211"/>
      <c r="AT325" s="212" t="s">
        <v>193</v>
      </c>
      <c r="AU325" s="212" t="s">
        <v>84</v>
      </c>
      <c r="AV325" s="12" t="s">
        <v>84</v>
      </c>
      <c r="AW325" s="12" t="s">
        <v>36</v>
      </c>
      <c r="AX325" s="12" t="s">
        <v>75</v>
      </c>
      <c r="AY325" s="212" t="s">
        <v>182</v>
      </c>
    </row>
    <row r="326" spans="2:65" s="12" customFormat="1">
      <c r="B326" s="202"/>
      <c r="C326" s="203"/>
      <c r="D326" s="199" t="s">
        <v>193</v>
      </c>
      <c r="E326" s="204" t="s">
        <v>28</v>
      </c>
      <c r="F326" s="205" t="s">
        <v>1674</v>
      </c>
      <c r="G326" s="203"/>
      <c r="H326" s="206">
        <v>5.32</v>
      </c>
      <c r="I326" s="207"/>
      <c r="J326" s="203"/>
      <c r="K326" s="203"/>
      <c r="L326" s="208"/>
      <c r="M326" s="209"/>
      <c r="N326" s="210"/>
      <c r="O326" s="210"/>
      <c r="P326" s="210"/>
      <c r="Q326" s="210"/>
      <c r="R326" s="210"/>
      <c r="S326" s="210"/>
      <c r="T326" s="211"/>
      <c r="AT326" s="212" t="s">
        <v>193</v>
      </c>
      <c r="AU326" s="212" t="s">
        <v>84</v>
      </c>
      <c r="AV326" s="12" t="s">
        <v>84</v>
      </c>
      <c r="AW326" s="12" t="s">
        <v>36</v>
      </c>
      <c r="AX326" s="12" t="s">
        <v>75</v>
      </c>
      <c r="AY326" s="212" t="s">
        <v>182</v>
      </c>
    </row>
    <row r="327" spans="2:65" s="12" customFormat="1">
      <c r="B327" s="202"/>
      <c r="C327" s="203"/>
      <c r="D327" s="199" t="s">
        <v>193</v>
      </c>
      <c r="E327" s="204" t="s">
        <v>28</v>
      </c>
      <c r="F327" s="205" t="s">
        <v>1675</v>
      </c>
      <c r="G327" s="203"/>
      <c r="H327" s="206">
        <v>12.31</v>
      </c>
      <c r="I327" s="207"/>
      <c r="J327" s="203"/>
      <c r="K327" s="203"/>
      <c r="L327" s="208"/>
      <c r="M327" s="209"/>
      <c r="N327" s="210"/>
      <c r="O327" s="210"/>
      <c r="P327" s="210"/>
      <c r="Q327" s="210"/>
      <c r="R327" s="210"/>
      <c r="S327" s="210"/>
      <c r="T327" s="211"/>
      <c r="AT327" s="212" t="s">
        <v>193</v>
      </c>
      <c r="AU327" s="212" t="s">
        <v>84</v>
      </c>
      <c r="AV327" s="12" t="s">
        <v>84</v>
      </c>
      <c r="AW327" s="12" t="s">
        <v>36</v>
      </c>
      <c r="AX327" s="12" t="s">
        <v>75</v>
      </c>
      <c r="AY327" s="212" t="s">
        <v>182</v>
      </c>
    </row>
    <row r="328" spans="2:65" s="12" customFormat="1">
      <c r="B328" s="202"/>
      <c r="C328" s="203"/>
      <c r="D328" s="199" t="s">
        <v>193</v>
      </c>
      <c r="E328" s="204" t="s">
        <v>28</v>
      </c>
      <c r="F328" s="205" t="s">
        <v>1676</v>
      </c>
      <c r="G328" s="203"/>
      <c r="H328" s="206">
        <v>5.91</v>
      </c>
      <c r="I328" s="207"/>
      <c r="J328" s="203"/>
      <c r="K328" s="203"/>
      <c r="L328" s="208"/>
      <c r="M328" s="209"/>
      <c r="N328" s="210"/>
      <c r="O328" s="210"/>
      <c r="P328" s="210"/>
      <c r="Q328" s="210"/>
      <c r="R328" s="210"/>
      <c r="S328" s="210"/>
      <c r="T328" s="211"/>
      <c r="AT328" s="212" t="s">
        <v>193</v>
      </c>
      <c r="AU328" s="212" t="s">
        <v>84</v>
      </c>
      <c r="AV328" s="12" t="s">
        <v>84</v>
      </c>
      <c r="AW328" s="12" t="s">
        <v>36</v>
      </c>
      <c r="AX328" s="12" t="s">
        <v>75</v>
      </c>
      <c r="AY328" s="212" t="s">
        <v>182</v>
      </c>
    </row>
    <row r="329" spans="2:65" s="12" customFormat="1">
      <c r="B329" s="202"/>
      <c r="C329" s="203"/>
      <c r="D329" s="199" t="s">
        <v>193</v>
      </c>
      <c r="E329" s="204" t="s">
        <v>28</v>
      </c>
      <c r="F329" s="205" t="s">
        <v>1677</v>
      </c>
      <c r="G329" s="203"/>
      <c r="H329" s="206">
        <v>12.96</v>
      </c>
      <c r="I329" s="207"/>
      <c r="J329" s="203"/>
      <c r="K329" s="203"/>
      <c r="L329" s="208"/>
      <c r="M329" s="209"/>
      <c r="N329" s="210"/>
      <c r="O329" s="210"/>
      <c r="P329" s="210"/>
      <c r="Q329" s="210"/>
      <c r="R329" s="210"/>
      <c r="S329" s="210"/>
      <c r="T329" s="211"/>
      <c r="AT329" s="212" t="s">
        <v>193</v>
      </c>
      <c r="AU329" s="212" t="s">
        <v>84</v>
      </c>
      <c r="AV329" s="12" t="s">
        <v>84</v>
      </c>
      <c r="AW329" s="12" t="s">
        <v>36</v>
      </c>
      <c r="AX329" s="12" t="s">
        <v>75</v>
      </c>
      <c r="AY329" s="212" t="s">
        <v>182</v>
      </c>
    </row>
    <row r="330" spans="2:65" s="12" customFormat="1">
      <c r="B330" s="202"/>
      <c r="C330" s="203"/>
      <c r="D330" s="199" t="s">
        <v>193</v>
      </c>
      <c r="E330" s="204" t="s">
        <v>28</v>
      </c>
      <c r="F330" s="205" t="s">
        <v>1678</v>
      </c>
      <c r="G330" s="203"/>
      <c r="H330" s="206">
        <v>7.03</v>
      </c>
      <c r="I330" s="207"/>
      <c r="J330" s="203"/>
      <c r="K330" s="203"/>
      <c r="L330" s="208"/>
      <c r="M330" s="209"/>
      <c r="N330" s="210"/>
      <c r="O330" s="210"/>
      <c r="P330" s="210"/>
      <c r="Q330" s="210"/>
      <c r="R330" s="210"/>
      <c r="S330" s="210"/>
      <c r="T330" s="211"/>
      <c r="AT330" s="212" t="s">
        <v>193</v>
      </c>
      <c r="AU330" s="212" t="s">
        <v>84</v>
      </c>
      <c r="AV330" s="12" t="s">
        <v>84</v>
      </c>
      <c r="AW330" s="12" t="s">
        <v>36</v>
      </c>
      <c r="AX330" s="12" t="s">
        <v>75</v>
      </c>
      <c r="AY330" s="212" t="s">
        <v>182</v>
      </c>
    </row>
    <row r="331" spans="2:65" s="13" customFormat="1">
      <c r="B331" s="213"/>
      <c r="C331" s="214"/>
      <c r="D331" s="199" t="s">
        <v>193</v>
      </c>
      <c r="E331" s="215" t="s">
        <v>28</v>
      </c>
      <c r="F331" s="216" t="s">
        <v>196</v>
      </c>
      <c r="G331" s="214"/>
      <c r="H331" s="217">
        <v>143.97999999999999</v>
      </c>
      <c r="I331" s="218"/>
      <c r="J331" s="214"/>
      <c r="K331" s="214"/>
      <c r="L331" s="219"/>
      <c r="M331" s="220"/>
      <c r="N331" s="221"/>
      <c r="O331" s="221"/>
      <c r="P331" s="221"/>
      <c r="Q331" s="221"/>
      <c r="R331" s="221"/>
      <c r="S331" s="221"/>
      <c r="T331" s="222"/>
      <c r="AT331" s="223" t="s">
        <v>193</v>
      </c>
      <c r="AU331" s="223" t="s">
        <v>84</v>
      </c>
      <c r="AV331" s="13" t="s">
        <v>189</v>
      </c>
      <c r="AW331" s="13" t="s">
        <v>36</v>
      </c>
      <c r="AX331" s="13" t="s">
        <v>82</v>
      </c>
      <c r="AY331" s="223" t="s">
        <v>182</v>
      </c>
    </row>
    <row r="332" spans="2:65" s="1" customFormat="1" ht="16.5" customHeight="1">
      <c r="B332" s="35"/>
      <c r="C332" s="224" t="s">
        <v>546</v>
      </c>
      <c r="D332" s="224" t="s">
        <v>269</v>
      </c>
      <c r="E332" s="225" t="s">
        <v>1679</v>
      </c>
      <c r="F332" s="226" t="s">
        <v>1680</v>
      </c>
      <c r="G332" s="227" t="s">
        <v>317</v>
      </c>
      <c r="H332" s="228">
        <v>146.13999999999999</v>
      </c>
      <c r="I332" s="229"/>
      <c r="J332" s="230">
        <f>ROUND(I332*H332,2)</f>
        <v>0</v>
      </c>
      <c r="K332" s="226" t="s">
        <v>188</v>
      </c>
      <c r="L332" s="231"/>
      <c r="M332" s="232" t="s">
        <v>28</v>
      </c>
      <c r="N332" s="233" t="s">
        <v>46</v>
      </c>
      <c r="O332" s="64"/>
      <c r="P332" s="195">
        <f>O332*H332</f>
        <v>0</v>
      </c>
      <c r="Q332" s="195">
        <v>2.16E-3</v>
      </c>
      <c r="R332" s="195">
        <f>Q332*H332</f>
        <v>0.31566239999999995</v>
      </c>
      <c r="S332" s="195">
        <v>0</v>
      </c>
      <c r="T332" s="196">
        <f>S332*H332</f>
        <v>0</v>
      </c>
      <c r="AR332" s="197" t="s">
        <v>230</v>
      </c>
      <c r="AT332" s="197" t="s">
        <v>269</v>
      </c>
      <c r="AU332" s="197" t="s">
        <v>84</v>
      </c>
      <c r="AY332" s="18" t="s">
        <v>182</v>
      </c>
      <c r="BE332" s="198">
        <f>IF(N332="základní",J332,0)</f>
        <v>0</v>
      </c>
      <c r="BF332" s="198">
        <f>IF(N332="snížená",J332,0)</f>
        <v>0</v>
      </c>
      <c r="BG332" s="198">
        <f>IF(N332="zákl. přenesená",J332,0)</f>
        <v>0</v>
      </c>
      <c r="BH332" s="198">
        <f>IF(N332="sníž. přenesená",J332,0)</f>
        <v>0</v>
      </c>
      <c r="BI332" s="198">
        <f>IF(N332="nulová",J332,0)</f>
        <v>0</v>
      </c>
      <c r="BJ332" s="18" t="s">
        <v>82</v>
      </c>
      <c r="BK332" s="198">
        <f>ROUND(I332*H332,2)</f>
        <v>0</v>
      </c>
      <c r="BL332" s="18" t="s">
        <v>189</v>
      </c>
      <c r="BM332" s="197" t="s">
        <v>1681</v>
      </c>
    </row>
    <row r="333" spans="2:65" s="12" customFormat="1">
      <c r="B333" s="202"/>
      <c r="C333" s="203"/>
      <c r="D333" s="199" t="s">
        <v>193</v>
      </c>
      <c r="E333" s="204" t="s">
        <v>28</v>
      </c>
      <c r="F333" s="205" t="s">
        <v>1682</v>
      </c>
      <c r="G333" s="203"/>
      <c r="H333" s="206">
        <v>146.13999999999999</v>
      </c>
      <c r="I333" s="207"/>
      <c r="J333" s="203"/>
      <c r="K333" s="203"/>
      <c r="L333" s="208"/>
      <c r="M333" s="209"/>
      <c r="N333" s="210"/>
      <c r="O333" s="210"/>
      <c r="P333" s="210"/>
      <c r="Q333" s="210"/>
      <c r="R333" s="210"/>
      <c r="S333" s="210"/>
      <c r="T333" s="211"/>
      <c r="AT333" s="212" t="s">
        <v>193</v>
      </c>
      <c r="AU333" s="212" t="s">
        <v>84</v>
      </c>
      <c r="AV333" s="12" t="s">
        <v>84</v>
      </c>
      <c r="AW333" s="12" t="s">
        <v>36</v>
      </c>
      <c r="AX333" s="12" t="s">
        <v>82</v>
      </c>
      <c r="AY333" s="212" t="s">
        <v>182</v>
      </c>
    </row>
    <row r="334" spans="2:65" s="1" customFormat="1" ht="16.5" customHeight="1">
      <c r="B334" s="35"/>
      <c r="C334" s="186" t="s">
        <v>551</v>
      </c>
      <c r="D334" s="186" t="s">
        <v>184</v>
      </c>
      <c r="E334" s="187" t="s">
        <v>1683</v>
      </c>
      <c r="F334" s="188" t="s">
        <v>1684</v>
      </c>
      <c r="G334" s="189" t="s">
        <v>317</v>
      </c>
      <c r="H334" s="190">
        <v>132.66</v>
      </c>
      <c r="I334" s="191"/>
      <c r="J334" s="192">
        <f>ROUND(I334*H334,2)</f>
        <v>0</v>
      </c>
      <c r="K334" s="188" t="s">
        <v>188</v>
      </c>
      <c r="L334" s="39"/>
      <c r="M334" s="193" t="s">
        <v>28</v>
      </c>
      <c r="N334" s="194" t="s">
        <v>46</v>
      </c>
      <c r="O334" s="64"/>
      <c r="P334" s="195">
        <f>O334*H334</f>
        <v>0</v>
      </c>
      <c r="Q334" s="195">
        <v>2.0000000000000002E-5</v>
      </c>
      <c r="R334" s="195">
        <f>Q334*H334</f>
        <v>2.6532000000000001E-3</v>
      </c>
      <c r="S334" s="195">
        <v>0</v>
      </c>
      <c r="T334" s="196">
        <f>S334*H334</f>
        <v>0</v>
      </c>
      <c r="AR334" s="197" t="s">
        <v>189</v>
      </c>
      <c r="AT334" s="197" t="s">
        <v>184</v>
      </c>
      <c r="AU334" s="197" t="s">
        <v>84</v>
      </c>
      <c r="AY334" s="18" t="s">
        <v>182</v>
      </c>
      <c r="BE334" s="198">
        <f>IF(N334="základní",J334,0)</f>
        <v>0</v>
      </c>
      <c r="BF334" s="198">
        <f>IF(N334="snížená",J334,0)</f>
        <v>0</v>
      </c>
      <c r="BG334" s="198">
        <f>IF(N334="zákl. přenesená",J334,0)</f>
        <v>0</v>
      </c>
      <c r="BH334" s="198">
        <f>IF(N334="sníž. přenesená",J334,0)</f>
        <v>0</v>
      </c>
      <c r="BI334" s="198">
        <f>IF(N334="nulová",J334,0)</f>
        <v>0</v>
      </c>
      <c r="BJ334" s="18" t="s">
        <v>82</v>
      </c>
      <c r="BK334" s="198">
        <f>ROUND(I334*H334,2)</f>
        <v>0</v>
      </c>
      <c r="BL334" s="18" t="s">
        <v>189</v>
      </c>
      <c r="BM334" s="197" t="s">
        <v>1685</v>
      </c>
    </row>
    <row r="335" spans="2:65" s="1" customFormat="1" ht="87.75">
      <c r="B335" s="35"/>
      <c r="C335" s="36"/>
      <c r="D335" s="199" t="s">
        <v>191</v>
      </c>
      <c r="E335" s="36"/>
      <c r="F335" s="200" t="s">
        <v>1662</v>
      </c>
      <c r="G335" s="36"/>
      <c r="H335" s="36"/>
      <c r="I335" s="115"/>
      <c r="J335" s="36"/>
      <c r="K335" s="36"/>
      <c r="L335" s="39"/>
      <c r="M335" s="201"/>
      <c r="N335" s="64"/>
      <c r="O335" s="64"/>
      <c r="P335" s="64"/>
      <c r="Q335" s="64"/>
      <c r="R335" s="64"/>
      <c r="S335" s="64"/>
      <c r="T335" s="65"/>
      <c r="AT335" s="18" t="s">
        <v>191</v>
      </c>
      <c r="AU335" s="18" t="s">
        <v>84</v>
      </c>
    </row>
    <row r="336" spans="2:65" s="12" customFormat="1">
      <c r="B336" s="202"/>
      <c r="C336" s="203"/>
      <c r="D336" s="199" t="s">
        <v>193</v>
      </c>
      <c r="E336" s="204" t="s">
        <v>28</v>
      </c>
      <c r="F336" s="205" t="s">
        <v>1686</v>
      </c>
      <c r="G336" s="203"/>
      <c r="H336" s="206">
        <v>126.4</v>
      </c>
      <c r="I336" s="207"/>
      <c r="J336" s="203"/>
      <c r="K336" s="203"/>
      <c r="L336" s="208"/>
      <c r="M336" s="209"/>
      <c r="N336" s="210"/>
      <c r="O336" s="210"/>
      <c r="P336" s="210"/>
      <c r="Q336" s="210"/>
      <c r="R336" s="210"/>
      <c r="S336" s="210"/>
      <c r="T336" s="211"/>
      <c r="AT336" s="212" t="s">
        <v>193</v>
      </c>
      <c r="AU336" s="212" t="s">
        <v>84</v>
      </c>
      <c r="AV336" s="12" t="s">
        <v>84</v>
      </c>
      <c r="AW336" s="12" t="s">
        <v>36</v>
      </c>
      <c r="AX336" s="12" t="s">
        <v>75</v>
      </c>
      <c r="AY336" s="212" t="s">
        <v>182</v>
      </c>
    </row>
    <row r="337" spans="2:65" s="12" customFormat="1">
      <c r="B337" s="202"/>
      <c r="C337" s="203"/>
      <c r="D337" s="199" t="s">
        <v>193</v>
      </c>
      <c r="E337" s="204" t="s">
        <v>28</v>
      </c>
      <c r="F337" s="205" t="s">
        <v>1687</v>
      </c>
      <c r="G337" s="203"/>
      <c r="H337" s="206">
        <v>-63.54</v>
      </c>
      <c r="I337" s="207"/>
      <c r="J337" s="203"/>
      <c r="K337" s="203"/>
      <c r="L337" s="208"/>
      <c r="M337" s="209"/>
      <c r="N337" s="210"/>
      <c r="O337" s="210"/>
      <c r="P337" s="210"/>
      <c r="Q337" s="210"/>
      <c r="R337" s="210"/>
      <c r="S337" s="210"/>
      <c r="T337" s="211"/>
      <c r="AT337" s="212" t="s">
        <v>193</v>
      </c>
      <c r="AU337" s="212" t="s">
        <v>84</v>
      </c>
      <c r="AV337" s="12" t="s">
        <v>84</v>
      </c>
      <c r="AW337" s="12" t="s">
        <v>36</v>
      </c>
      <c r="AX337" s="12" t="s">
        <v>75</v>
      </c>
      <c r="AY337" s="212" t="s">
        <v>182</v>
      </c>
    </row>
    <row r="338" spans="2:65" s="12" customFormat="1">
      <c r="B338" s="202"/>
      <c r="C338" s="203"/>
      <c r="D338" s="199" t="s">
        <v>193</v>
      </c>
      <c r="E338" s="204" t="s">
        <v>28</v>
      </c>
      <c r="F338" s="205" t="s">
        <v>1688</v>
      </c>
      <c r="G338" s="203"/>
      <c r="H338" s="206">
        <v>69.8</v>
      </c>
      <c r="I338" s="207"/>
      <c r="J338" s="203"/>
      <c r="K338" s="203"/>
      <c r="L338" s="208"/>
      <c r="M338" s="209"/>
      <c r="N338" s="210"/>
      <c r="O338" s="210"/>
      <c r="P338" s="210"/>
      <c r="Q338" s="210"/>
      <c r="R338" s="210"/>
      <c r="S338" s="210"/>
      <c r="T338" s="211"/>
      <c r="AT338" s="212" t="s">
        <v>193</v>
      </c>
      <c r="AU338" s="212" t="s">
        <v>84</v>
      </c>
      <c r="AV338" s="12" t="s">
        <v>84</v>
      </c>
      <c r="AW338" s="12" t="s">
        <v>36</v>
      </c>
      <c r="AX338" s="12" t="s">
        <v>75</v>
      </c>
      <c r="AY338" s="212" t="s">
        <v>182</v>
      </c>
    </row>
    <row r="339" spans="2:65" s="13" customFormat="1">
      <c r="B339" s="213"/>
      <c r="C339" s="214"/>
      <c r="D339" s="199" t="s">
        <v>193</v>
      </c>
      <c r="E339" s="215" t="s">
        <v>28</v>
      </c>
      <c r="F339" s="216" t="s">
        <v>196</v>
      </c>
      <c r="G339" s="214"/>
      <c r="H339" s="217">
        <v>132.66</v>
      </c>
      <c r="I339" s="218"/>
      <c r="J339" s="214"/>
      <c r="K339" s="214"/>
      <c r="L339" s="219"/>
      <c r="M339" s="220"/>
      <c r="N339" s="221"/>
      <c r="O339" s="221"/>
      <c r="P339" s="221"/>
      <c r="Q339" s="221"/>
      <c r="R339" s="221"/>
      <c r="S339" s="221"/>
      <c r="T339" s="222"/>
      <c r="AT339" s="223" t="s">
        <v>193</v>
      </c>
      <c r="AU339" s="223" t="s">
        <v>84</v>
      </c>
      <c r="AV339" s="13" t="s">
        <v>189</v>
      </c>
      <c r="AW339" s="13" t="s">
        <v>36</v>
      </c>
      <c r="AX339" s="13" t="s">
        <v>82</v>
      </c>
      <c r="AY339" s="223" t="s">
        <v>182</v>
      </c>
    </row>
    <row r="340" spans="2:65" s="1" customFormat="1" ht="16.5" customHeight="1">
      <c r="B340" s="35"/>
      <c r="C340" s="224" t="s">
        <v>555</v>
      </c>
      <c r="D340" s="224" t="s">
        <v>269</v>
      </c>
      <c r="E340" s="225" t="s">
        <v>1689</v>
      </c>
      <c r="F340" s="226" t="s">
        <v>1690</v>
      </c>
      <c r="G340" s="227" t="s">
        <v>317</v>
      </c>
      <c r="H340" s="228">
        <v>134.65</v>
      </c>
      <c r="I340" s="229"/>
      <c r="J340" s="230">
        <f>ROUND(I340*H340,2)</f>
        <v>0</v>
      </c>
      <c r="K340" s="226" t="s">
        <v>188</v>
      </c>
      <c r="L340" s="231"/>
      <c r="M340" s="232" t="s">
        <v>28</v>
      </c>
      <c r="N340" s="233" t="s">
        <v>46</v>
      </c>
      <c r="O340" s="64"/>
      <c r="P340" s="195">
        <f>O340*H340</f>
        <v>0</v>
      </c>
      <c r="Q340" s="195">
        <v>4.8300000000000001E-3</v>
      </c>
      <c r="R340" s="195">
        <f>Q340*H340</f>
        <v>0.65035950000000009</v>
      </c>
      <c r="S340" s="195">
        <v>0</v>
      </c>
      <c r="T340" s="196">
        <f>S340*H340</f>
        <v>0</v>
      </c>
      <c r="AR340" s="197" t="s">
        <v>230</v>
      </c>
      <c r="AT340" s="197" t="s">
        <v>269</v>
      </c>
      <c r="AU340" s="197" t="s">
        <v>84</v>
      </c>
      <c r="AY340" s="18" t="s">
        <v>182</v>
      </c>
      <c r="BE340" s="198">
        <f>IF(N340="základní",J340,0)</f>
        <v>0</v>
      </c>
      <c r="BF340" s="198">
        <f>IF(N340="snížená",J340,0)</f>
        <v>0</v>
      </c>
      <c r="BG340" s="198">
        <f>IF(N340="zákl. přenesená",J340,0)</f>
        <v>0</v>
      </c>
      <c r="BH340" s="198">
        <f>IF(N340="sníž. přenesená",J340,0)</f>
        <v>0</v>
      </c>
      <c r="BI340" s="198">
        <f>IF(N340="nulová",J340,0)</f>
        <v>0</v>
      </c>
      <c r="BJ340" s="18" t="s">
        <v>82</v>
      </c>
      <c r="BK340" s="198">
        <f>ROUND(I340*H340,2)</f>
        <v>0</v>
      </c>
      <c r="BL340" s="18" t="s">
        <v>189</v>
      </c>
      <c r="BM340" s="197" t="s">
        <v>1691</v>
      </c>
    </row>
    <row r="341" spans="2:65" s="12" customFormat="1">
      <c r="B341" s="202"/>
      <c r="C341" s="203"/>
      <c r="D341" s="199" t="s">
        <v>193</v>
      </c>
      <c r="E341" s="204" t="s">
        <v>28</v>
      </c>
      <c r="F341" s="205" t="s">
        <v>1692</v>
      </c>
      <c r="G341" s="203"/>
      <c r="H341" s="206">
        <v>134.65</v>
      </c>
      <c r="I341" s="207"/>
      <c r="J341" s="203"/>
      <c r="K341" s="203"/>
      <c r="L341" s="208"/>
      <c r="M341" s="209"/>
      <c r="N341" s="210"/>
      <c r="O341" s="210"/>
      <c r="P341" s="210"/>
      <c r="Q341" s="210"/>
      <c r="R341" s="210"/>
      <c r="S341" s="210"/>
      <c r="T341" s="211"/>
      <c r="AT341" s="212" t="s">
        <v>193</v>
      </c>
      <c r="AU341" s="212" t="s">
        <v>84</v>
      </c>
      <c r="AV341" s="12" t="s">
        <v>84</v>
      </c>
      <c r="AW341" s="12" t="s">
        <v>36</v>
      </c>
      <c r="AX341" s="12" t="s">
        <v>82</v>
      </c>
      <c r="AY341" s="212" t="s">
        <v>182</v>
      </c>
    </row>
    <row r="342" spans="2:65" s="1" customFormat="1" ht="24" customHeight="1">
      <c r="B342" s="35"/>
      <c r="C342" s="186" t="s">
        <v>559</v>
      </c>
      <c r="D342" s="186" t="s">
        <v>184</v>
      </c>
      <c r="E342" s="187" t="s">
        <v>1693</v>
      </c>
      <c r="F342" s="188" t="s">
        <v>1694</v>
      </c>
      <c r="G342" s="189" t="s">
        <v>265</v>
      </c>
      <c r="H342" s="190">
        <v>7</v>
      </c>
      <c r="I342" s="191"/>
      <c r="J342" s="192">
        <f>ROUND(I342*H342,2)</f>
        <v>0</v>
      </c>
      <c r="K342" s="188" t="s">
        <v>188</v>
      </c>
      <c r="L342" s="39"/>
      <c r="M342" s="193" t="s">
        <v>28</v>
      </c>
      <c r="N342" s="194" t="s">
        <v>46</v>
      </c>
      <c r="O342" s="64"/>
      <c r="P342" s="195">
        <f>O342*H342</f>
        <v>0</v>
      </c>
      <c r="Q342" s="195">
        <v>8.0000000000000007E-5</v>
      </c>
      <c r="R342" s="195">
        <f>Q342*H342</f>
        <v>5.6000000000000006E-4</v>
      </c>
      <c r="S342" s="195">
        <v>0</v>
      </c>
      <c r="T342" s="196">
        <f>S342*H342</f>
        <v>0</v>
      </c>
      <c r="AR342" s="197" t="s">
        <v>189</v>
      </c>
      <c r="AT342" s="197" t="s">
        <v>184</v>
      </c>
      <c r="AU342" s="197" t="s">
        <v>84</v>
      </c>
      <c r="AY342" s="18" t="s">
        <v>182</v>
      </c>
      <c r="BE342" s="198">
        <f>IF(N342="základní",J342,0)</f>
        <v>0</v>
      </c>
      <c r="BF342" s="198">
        <f>IF(N342="snížená",J342,0)</f>
        <v>0</v>
      </c>
      <c r="BG342" s="198">
        <f>IF(N342="zákl. přenesená",J342,0)</f>
        <v>0</v>
      </c>
      <c r="BH342" s="198">
        <f>IF(N342="sníž. přenesená",J342,0)</f>
        <v>0</v>
      </c>
      <c r="BI342" s="198">
        <f>IF(N342="nulová",J342,0)</f>
        <v>0</v>
      </c>
      <c r="BJ342" s="18" t="s">
        <v>82</v>
      </c>
      <c r="BK342" s="198">
        <f>ROUND(I342*H342,2)</f>
        <v>0</v>
      </c>
      <c r="BL342" s="18" t="s">
        <v>189</v>
      </c>
      <c r="BM342" s="197" t="s">
        <v>1695</v>
      </c>
    </row>
    <row r="343" spans="2:65" s="1" customFormat="1" ht="39">
      <c r="B343" s="35"/>
      <c r="C343" s="36"/>
      <c r="D343" s="199" t="s">
        <v>191</v>
      </c>
      <c r="E343" s="36"/>
      <c r="F343" s="200" t="s">
        <v>1696</v>
      </c>
      <c r="G343" s="36"/>
      <c r="H343" s="36"/>
      <c r="I343" s="115"/>
      <c r="J343" s="36"/>
      <c r="K343" s="36"/>
      <c r="L343" s="39"/>
      <c r="M343" s="201"/>
      <c r="N343" s="64"/>
      <c r="O343" s="64"/>
      <c r="P343" s="64"/>
      <c r="Q343" s="64"/>
      <c r="R343" s="64"/>
      <c r="S343" s="64"/>
      <c r="T343" s="65"/>
      <c r="AT343" s="18" t="s">
        <v>191</v>
      </c>
      <c r="AU343" s="18" t="s">
        <v>84</v>
      </c>
    </row>
    <row r="344" spans="2:65" s="1" customFormat="1" ht="16.5" customHeight="1">
      <c r="B344" s="35"/>
      <c r="C344" s="224" t="s">
        <v>561</v>
      </c>
      <c r="D344" s="224" t="s">
        <v>269</v>
      </c>
      <c r="E344" s="225" t="s">
        <v>1697</v>
      </c>
      <c r="F344" s="226" t="s">
        <v>1698</v>
      </c>
      <c r="G344" s="227" t="s">
        <v>265</v>
      </c>
      <c r="H344" s="228">
        <v>7</v>
      </c>
      <c r="I344" s="229"/>
      <c r="J344" s="230">
        <f>ROUND(I344*H344,2)</f>
        <v>0</v>
      </c>
      <c r="K344" s="226" t="s">
        <v>188</v>
      </c>
      <c r="L344" s="231"/>
      <c r="M344" s="232" t="s">
        <v>28</v>
      </c>
      <c r="N344" s="233" t="s">
        <v>46</v>
      </c>
      <c r="O344" s="64"/>
      <c r="P344" s="195">
        <f>O344*H344</f>
        <v>0</v>
      </c>
      <c r="Q344" s="195">
        <v>2.9999999999999997E-4</v>
      </c>
      <c r="R344" s="195">
        <f>Q344*H344</f>
        <v>2.0999999999999999E-3</v>
      </c>
      <c r="S344" s="195">
        <v>0</v>
      </c>
      <c r="T344" s="196">
        <f>S344*H344</f>
        <v>0</v>
      </c>
      <c r="AR344" s="197" t="s">
        <v>230</v>
      </c>
      <c r="AT344" s="197" t="s">
        <v>269</v>
      </c>
      <c r="AU344" s="197" t="s">
        <v>84</v>
      </c>
      <c r="AY344" s="18" t="s">
        <v>182</v>
      </c>
      <c r="BE344" s="198">
        <f>IF(N344="základní",J344,0)</f>
        <v>0</v>
      </c>
      <c r="BF344" s="198">
        <f>IF(N344="snížená",J344,0)</f>
        <v>0</v>
      </c>
      <c r="BG344" s="198">
        <f>IF(N344="zákl. přenesená",J344,0)</f>
        <v>0</v>
      </c>
      <c r="BH344" s="198">
        <f>IF(N344="sníž. přenesená",J344,0)</f>
        <v>0</v>
      </c>
      <c r="BI344" s="198">
        <f>IF(N344="nulová",J344,0)</f>
        <v>0</v>
      </c>
      <c r="BJ344" s="18" t="s">
        <v>82</v>
      </c>
      <c r="BK344" s="198">
        <f>ROUND(I344*H344,2)</f>
        <v>0</v>
      </c>
      <c r="BL344" s="18" t="s">
        <v>189</v>
      </c>
      <c r="BM344" s="197" t="s">
        <v>1699</v>
      </c>
    </row>
    <row r="345" spans="2:65" s="1" customFormat="1" ht="24" customHeight="1">
      <c r="B345" s="35"/>
      <c r="C345" s="186" t="s">
        <v>565</v>
      </c>
      <c r="D345" s="186" t="s">
        <v>184</v>
      </c>
      <c r="E345" s="187" t="s">
        <v>1700</v>
      </c>
      <c r="F345" s="188" t="s">
        <v>1701</v>
      </c>
      <c r="G345" s="189" t="s">
        <v>265</v>
      </c>
      <c r="H345" s="190">
        <v>15</v>
      </c>
      <c r="I345" s="191"/>
      <c r="J345" s="192">
        <f>ROUND(I345*H345,2)</f>
        <v>0</v>
      </c>
      <c r="K345" s="188" t="s">
        <v>188</v>
      </c>
      <c r="L345" s="39"/>
      <c r="M345" s="193" t="s">
        <v>28</v>
      </c>
      <c r="N345" s="194" t="s">
        <v>46</v>
      </c>
      <c r="O345" s="64"/>
      <c r="P345" s="195">
        <f>O345*H345</f>
        <v>0</v>
      </c>
      <c r="Q345" s="195">
        <v>1E-4</v>
      </c>
      <c r="R345" s="195">
        <f>Q345*H345</f>
        <v>1.5E-3</v>
      </c>
      <c r="S345" s="195">
        <v>0</v>
      </c>
      <c r="T345" s="196">
        <f>S345*H345</f>
        <v>0</v>
      </c>
      <c r="AR345" s="197" t="s">
        <v>189</v>
      </c>
      <c r="AT345" s="197" t="s">
        <v>184</v>
      </c>
      <c r="AU345" s="197" t="s">
        <v>84</v>
      </c>
      <c r="AY345" s="18" t="s">
        <v>182</v>
      </c>
      <c r="BE345" s="198">
        <f>IF(N345="základní",J345,0)</f>
        <v>0</v>
      </c>
      <c r="BF345" s="198">
        <f>IF(N345="snížená",J345,0)</f>
        <v>0</v>
      </c>
      <c r="BG345" s="198">
        <f>IF(N345="zákl. přenesená",J345,0)</f>
        <v>0</v>
      </c>
      <c r="BH345" s="198">
        <f>IF(N345="sníž. přenesená",J345,0)</f>
        <v>0</v>
      </c>
      <c r="BI345" s="198">
        <f>IF(N345="nulová",J345,0)</f>
        <v>0</v>
      </c>
      <c r="BJ345" s="18" t="s">
        <v>82</v>
      </c>
      <c r="BK345" s="198">
        <f>ROUND(I345*H345,2)</f>
        <v>0</v>
      </c>
      <c r="BL345" s="18" t="s">
        <v>189</v>
      </c>
      <c r="BM345" s="197" t="s">
        <v>1702</v>
      </c>
    </row>
    <row r="346" spans="2:65" s="1" customFormat="1" ht="39">
      <c r="B346" s="35"/>
      <c r="C346" s="36"/>
      <c r="D346" s="199" t="s">
        <v>191</v>
      </c>
      <c r="E346" s="36"/>
      <c r="F346" s="200" t="s">
        <v>1696</v>
      </c>
      <c r="G346" s="36"/>
      <c r="H346" s="36"/>
      <c r="I346" s="115"/>
      <c r="J346" s="36"/>
      <c r="K346" s="36"/>
      <c r="L346" s="39"/>
      <c r="M346" s="201"/>
      <c r="N346" s="64"/>
      <c r="O346" s="64"/>
      <c r="P346" s="64"/>
      <c r="Q346" s="64"/>
      <c r="R346" s="64"/>
      <c r="S346" s="64"/>
      <c r="T346" s="65"/>
      <c r="AT346" s="18" t="s">
        <v>191</v>
      </c>
      <c r="AU346" s="18" t="s">
        <v>84</v>
      </c>
    </row>
    <row r="347" spans="2:65" s="12" customFormat="1">
      <c r="B347" s="202"/>
      <c r="C347" s="203"/>
      <c r="D347" s="199" t="s">
        <v>193</v>
      </c>
      <c r="E347" s="204" t="s">
        <v>28</v>
      </c>
      <c r="F347" s="205" t="s">
        <v>1703</v>
      </c>
      <c r="G347" s="203"/>
      <c r="H347" s="206">
        <v>12</v>
      </c>
      <c r="I347" s="207"/>
      <c r="J347" s="203"/>
      <c r="K347" s="203"/>
      <c r="L347" s="208"/>
      <c r="M347" s="209"/>
      <c r="N347" s="210"/>
      <c r="O347" s="210"/>
      <c r="P347" s="210"/>
      <c r="Q347" s="210"/>
      <c r="R347" s="210"/>
      <c r="S347" s="210"/>
      <c r="T347" s="211"/>
      <c r="AT347" s="212" t="s">
        <v>193</v>
      </c>
      <c r="AU347" s="212" t="s">
        <v>84</v>
      </c>
      <c r="AV347" s="12" t="s">
        <v>84</v>
      </c>
      <c r="AW347" s="12" t="s">
        <v>36</v>
      </c>
      <c r="AX347" s="12" t="s">
        <v>75</v>
      </c>
      <c r="AY347" s="212" t="s">
        <v>182</v>
      </c>
    </row>
    <row r="348" spans="2:65" s="12" customFormat="1">
      <c r="B348" s="202"/>
      <c r="C348" s="203"/>
      <c r="D348" s="199" t="s">
        <v>193</v>
      </c>
      <c r="E348" s="204" t="s">
        <v>28</v>
      </c>
      <c r="F348" s="205" t="s">
        <v>1704</v>
      </c>
      <c r="G348" s="203"/>
      <c r="H348" s="206">
        <v>3</v>
      </c>
      <c r="I348" s="207"/>
      <c r="J348" s="203"/>
      <c r="K348" s="203"/>
      <c r="L348" s="208"/>
      <c r="M348" s="209"/>
      <c r="N348" s="210"/>
      <c r="O348" s="210"/>
      <c r="P348" s="210"/>
      <c r="Q348" s="210"/>
      <c r="R348" s="210"/>
      <c r="S348" s="210"/>
      <c r="T348" s="211"/>
      <c r="AT348" s="212" t="s">
        <v>193</v>
      </c>
      <c r="AU348" s="212" t="s">
        <v>84</v>
      </c>
      <c r="AV348" s="12" t="s">
        <v>84</v>
      </c>
      <c r="AW348" s="12" t="s">
        <v>36</v>
      </c>
      <c r="AX348" s="12" t="s">
        <v>75</v>
      </c>
      <c r="AY348" s="212" t="s">
        <v>182</v>
      </c>
    </row>
    <row r="349" spans="2:65" s="13" customFormat="1">
      <c r="B349" s="213"/>
      <c r="C349" s="214"/>
      <c r="D349" s="199" t="s">
        <v>193</v>
      </c>
      <c r="E349" s="215" t="s">
        <v>28</v>
      </c>
      <c r="F349" s="216" t="s">
        <v>196</v>
      </c>
      <c r="G349" s="214"/>
      <c r="H349" s="217">
        <v>15</v>
      </c>
      <c r="I349" s="218"/>
      <c r="J349" s="214"/>
      <c r="K349" s="214"/>
      <c r="L349" s="219"/>
      <c r="M349" s="220"/>
      <c r="N349" s="221"/>
      <c r="O349" s="221"/>
      <c r="P349" s="221"/>
      <c r="Q349" s="221"/>
      <c r="R349" s="221"/>
      <c r="S349" s="221"/>
      <c r="T349" s="222"/>
      <c r="AT349" s="223" t="s">
        <v>193</v>
      </c>
      <c r="AU349" s="223" t="s">
        <v>84</v>
      </c>
      <c r="AV349" s="13" t="s">
        <v>189</v>
      </c>
      <c r="AW349" s="13" t="s">
        <v>36</v>
      </c>
      <c r="AX349" s="13" t="s">
        <v>82</v>
      </c>
      <c r="AY349" s="223" t="s">
        <v>182</v>
      </c>
    </row>
    <row r="350" spans="2:65" s="1" customFormat="1" ht="16.5" customHeight="1">
      <c r="B350" s="35"/>
      <c r="C350" s="224" t="s">
        <v>571</v>
      </c>
      <c r="D350" s="224" t="s">
        <v>269</v>
      </c>
      <c r="E350" s="225" t="s">
        <v>1705</v>
      </c>
      <c r="F350" s="226" t="s">
        <v>1706</v>
      </c>
      <c r="G350" s="227" t="s">
        <v>265</v>
      </c>
      <c r="H350" s="228">
        <v>15</v>
      </c>
      <c r="I350" s="229"/>
      <c r="J350" s="230">
        <f>ROUND(I350*H350,2)</f>
        <v>0</v>
      </c>
      <c r="K350" s="226" t="s">
        <v>188</v>
      </c>
      <c r="L350" s="231"/>
      <c r="M350" s="232" t="s">
        <v>28</v>
      </c>
      <c r="N350" s="233" t="s">
        <v>46</v>
      </c>
      <c r="O350" s="64"/>
      <c r="P350" s="195">
        <f>O350*H350</f>
        <v>0</v>
      </c>
      <c r="Q350" s="195">
        <v>8.8000000000000005E-3</v>
      </c>
      <c r="R350" s="195">
        <f>Q350*H350</f>
        <v>0.13200000000000001</v>
      </c>
      <c r="S350" s="195">
        <v>0</v>
      </c>
      <c r="T350" s="196">
        <f>S350*H350</f>
        <v>0</v>
      </c>
      <c r="AR350" s="197" t="s">
        <v>230</v>
      </c>
      <c r="AT350" s="197" t="s">
        <v>269</v>
      </c>
      <c r="AU350" s="197" t="s">
        <v>84</v>
      </c>
      <c r="AY350" s="18" t="s">
        <v>182</v>
      </c>
      <c r="BE350" s="198">
        <f>IF(N350="základní",J350,0)</f>
        <v>0</v>
      </c>
      <c r="BF350" s="198">
        <f>IF(N350="snížená",J350,0)</f>
        <v>0</v>
      </c>
      <c r="BG350" s="198">
        <f>IF(N350="zákl. přenesená",J350,0)</f>
        <v>0</v>
      </c>
      <c r="BH350" s="198">
        <f>IF(N350="sníž. přenesená",J350,0)</f>
        <v>0</v>
      </c>
      <c r="BI350" s="198">
        <f>IF(N350="nulová",J350,0)</f>
        <v>0</v>
      </c>
      <c r="BJ350" s="18" t="s">
        <v>82</v>
      </c>
      <c r="BK350" s="198">
        <f>ROUND(I350*H350,2)</f>
        <v>0</v>
      </c>
      <c r="BL350" s="18" t="s">
        <v>189</v>
      </c>
      <c r="BM350" s="197" t="s">
        <v>1707</v>
      </c>
    </row>
    <row r="351" spans="2:65" s="1" customFormat="1" ht="16.5" customHeight="1">
      <c r="B351" s="35"/>
      <c r="C351" s="186" t="s">
        <v>1708</v>
      </c>
      <c r="D351" s="186" t="s">
        <v>184</v>
      </c>
      <c r="E351" s="187" t="s">
        <v>1709</v>
      </c>
      <c r="F351" s="188" t="s">
        <v>1710</v>
      </c>
      <c r="G351" s="189" t="s">
        <v>1711</v>
      </c>
      <c r="H351" s="190">
        <v>16</v>
      </c>
      <c r="I351" s="191"/>
      <c r="J351" s="192">
        <f>ROUND(I351*H351,2)</f>
        <v>0</v>
      </c>
      <c r="K351" s="188" t="s">
        <v>188</v>
      </c>
      <c r="L351" s="39"/>
      <c r="M351" s="193" t="s">
        <v>28</v>
      </c>
      <c r="N351" s="194" t="s">
        <v>46</v>
      </c>
      <c r="O351" s="64"/>
      <c r="P351" s="195">
        <f>O351*H351</f>
        <v>0</v>
      </c>
      <c r="Q351" s="195">
        <v>1E-4</v>
      </c>
      <c r="R351" s="195">
        <f>Q351*H351</f>
        <v>1.6000000000000001E-3</v>
      </c>
      <c r="S351" s="195">
        <v>0</v>
      </c>
      <c r="T351" s="196">
        <f>S351*H351</f>
        <v>0</v>
      </c>
      <c r="AR351" s="197" t="s">
        <v>189</v>
      </c>
      <c r="AT351" s="197" t="s">
        <v>184</v>
      </c>
      <c r="AU351" s="197" t="s">
        <v>84</v>
      </c>
      <c r="AY351" s="18" t="s">
        <v>182</v>
      </c>
      <c r="BE351" s="198">
        <f>IF(N351="základní",J351,0)</f>
        <v>0</v>
      </c>
      <c r="BF351" s="198">
        <f>IF(N351="snížená",J351,0)</f>
        <v>0</v>
      </c>
      <c r="BG351" s="198">
        <f>IF(N351="zákl. přenesená",J351,0)</f>
        <v>0</v>
      </c>
      <c r="BH351" s="198">
        <f>IF(N351="sníž. přenesená",J351,0)</f>
        <v>0</v>
      </c>
      <c r="BI351" s="198">
        <f>IF(N351="nulová",J351,0)</f>
        <v>0</v>
      </c>
      <c r="BJ351" s="18" t="s">
        <v>82</v>
      </c>
      <c r="BK351" s="198">
        <f>ROUND(I351*H351,2)</f>
        <v>0</v>
      </c>
      <c r="BL351" s="18" t="s">
        <v>189</v>
      </c>
      <c r="BM351" s="197" t="s">
        <v>1712</v>
      </c>
    </row>
    <row r="352" spans="2:65" s="1" customFormat="1" ht="97.5">
      <c r="B352" s="35"/>
      <c r="C352" s="36"/>
      <c r="D352" s="199" t="s">
        <v>191</v>
      </c>
      <c r="E352" s="36"/>
      <c r="F352" s="200" t="s">
        <v>1713</v>
      </c>
      <c r="G352" s="36"/>
      <c r="H352" s="36"/>
      <c r="I352" s="115"/>
      <c r="J352" s="36"/>
      <c r="K352" s="36"/>
      <c r="L352" s="39"/>
      <c r="M352" s="201"/>
      <c r="N352" s="64"/>
      <c r="O352" s="64"/>
      <c r="P352" s="64"/>
      <c r="Q352" s="64"/>
      <c r="R352" s="64"/>
      <c r="S352" s="64"/>
      <c r="T352" s="65"/>
      <c r="AT352" s="18" t="s">
        <v>191</v>
      </c>
      <c r="AU352" s="18" t="s">
        <v>84</v>
      </c>
    </row>
    <row r="353" spans="2:65" s="12" customFormat="1">
      <c r="B353" s="202"/>
      <c r="C353" s="203"/>
      <c r="D353" s="199" t="s">
        <v>193</v>
      </c>
      <c r="E353" s="204" t="s">
        <v>28</v>
      </c>
      <c r="F353" s="205" t="s">
        <v>276</v>
      </c>
      <c r="G353" s="203"/>
      <c r="H353" s="206">
        <v>16</v>
      </c>
      <c r="I353" s="207"/>
      <c r="J353" s="203"/>
      <c r="K353" s="203"/>
      <c r="L353" s="208"/>
      <c r="M353" s="209"/>
      <c r="N353" s="210"/>
      <c r="O353" s="210"/>
      <c r="P353" s="210"/>
      <c r="Q353" s="210"/>
      <c r="R353" s="210"/>
      <c r="S353" s="210"/>
      <c r="T353" s="211"/>
      <c r="AT353" s="212" t="s">
        <v>193</v>
      </c>
      <c r="AU353" s="212" t="s">
        <v>84</v>
      </c>
      <c r="AV353" s="12" t="s">
        <v>84</v>
      </c>
      <c r="AW353" s="12" t="s">
        <v>36</v>
      </c>
      <c r="AX353" s="12" t="s">
        <v>82</v>
      </c>
      <c r="AY353" s="212" t="s">
        <v>182</v>
      </c>
    </row>
    <row r="354" spans="2:65" s="1" customFormat="1" ht="16.5" customHeight="1">
      <c r="B354" s="35"/>
      <c r="C354" s="186" t="s">
        <v>1714</v>
      </c>
      <c r="D354" s="186" t="s">
        <v>184</v>
      </c>
      <c r="E354" s="187" t="s">
        <v>1715</v>
      </c>
      <c r="F354" s="188" t="s">
        <v>1716</v>
      </c>
      <c r="G354" s="189" t="s">
        <v>1711</v>
      </c>
      <c r="H354" s="190">
        <v>8</v>
      </c>
      <c r="I354" s="191"/>
      <c r="J354" s="192">
        <f>ROUND(I354*H354,2)</f>
        <v>0</v>
      </c>
      <c r="K354" s="188" t="s">
        <v>188</v>
      </c>
      <c r="L354" s="39"/>
      <c r="M354" s="193" t="s">
        <v>28</v>
      </c>
      <c r="N354" s="194" t="s">
        <v>46</v>
      </c>
      <c r="O354" s="64"/>
      <c r="P354" s="195">
        <f>O354*H354</f>
        <v>0</v>
      </c>
      <c r="Q354" s="195">
        <v>3.1E-4</v>
      </c>
      <c r="R354" s="195">
        <f>Q354*H354</f>
        <v>2.48E-3</v>
      </c>
      <c r="S354" s="195">
        <v>0</v>
      </c>
      <c r="T354" s="196">
        <f>S354*H354</f>
        <v>0</v>
      </c>
      <c r="AR354" s="197" t="s">
        <v>189</v>
      </c>
      <c r="AT354" s="197" t="s">
        <v>184</v>
      </c>
      <c r="AU354" s="197" t="s">
        <v>84</v>
      </c>
      <c r="AY354" s="18" t="s">
        <v>182</v>
      </c>
      <c r="BE354" s="198">
        <f>IF(N354="základní",J354,0)</f>
        <v>0</v>
      </c>
      <c r="BF354" s="198">
        <f>IF(N354="snížená",J354,0)</f>
        <v>0</v>
      </c>
      <c r="BG354" s="198">
        <f>IF(N354="zákl. přenesená",J354,0)</f>
        <v>0</v>
      </c>
      <c r="BH354" s="198">
        <f>IF(N354="sníž. přenesená",J354,0)</f>
        <v>0</v>
      </c>
      <c r="BI354" s="198">
        <f>IF(N354="nulová",J354,0)</f>
        <v>0</v>
      </c>
      <c r="BJ354" s="18" t="s">
        <v>82</v>
      </c>
      <c r="BK354" s="198">
        <f>ROUND(I354*H354,2)</f>
        <v>0</v>
      </c>
      <c r="BL354" s="18" t="s">
        <v>189</v>
      </c>
      <c r="BM354" s="197" t="s">
        <v>1717</v>
      </c>
    </row>
    <row r="355" spans="2:65" s="1" customFormat="1" ht="97.5">
      <c r="B355" s="35"/>
      <c r="C355" s="36"/>
      <c r="D355" s="199" t="s">
        <v>191</v>
      </c>
      <c r="E355" s="36"/>
      <c r="F355" s="200" t="s">
        <v>1713</v>
      </c>
      <c r="G355" s="36"/>
      <c r="H355" s="36"/>
      <c r="I355" s="115"/>
      <c r="J355" s="36"/>
      <c r="K355" s="36"/>
      <c r="L355" s="39"/>
      <c r="M355" s="201"/>
      <c r="N355" s="64"/>
      <c r="O355" s="64"/>
      <c r="P355" s="64"/>
      <c r="Q355" s="64"/>
      <c r="R355" s="64"/>
      <c r="S355" s="64"/>
      <c r="T355" s="65"/>
      <c r="AT355" s="18" t="s">
        <v>191</v>
      </c>
      <c r="AU355" s="18" t="s">
        <v>84</v>
      </c>
    </row>
    <row r="356" spans="2:65" s="12" customFormat="1">
      <c r="B356" s="202"/>
      <c r="C356" s="203"/>
      <c r="D356" s="199" t="s">
        <v>193</v>
      </c>
      <c r="E356" s="204" t="s">
        <v>28</v>
      </c>
      <c r="F356" s="205" t="s">
        <v>1718</v>
      </c>
      <c r="G356" s="203"/>
      <c r="H356" s="206">
        <v>8</v>
      </c>
      <c r="I356" s="207"/>
      <c r="J356" s="203"/>
      <c r="K356" s="203"/>
      <c r="L356" s="208"/>
      <c r="M356" s="209"/>
      <c r="N356" s="210"/>
      <c r="O356" s="210"/>
      <c r="P356" s="210"/>
      <c r="Q356" s="210"/>
      <c r="R356" s="210"/>
      <c r="S356" s="210"/>
      <c r="T356" s="211"/>
      <c r="AT356" s="212" t="s">
        <v>193</v>
      </c>
      <c r="AU356" s="212" t="s">
        <v>84</v>
      </c>
      <c r="AV356" s="12" t="s">
        <v>84</v>
      </c>
      <c r="AW356" s="12" t="s">
        <v>36</v>
      </c>
      <c r="AX356" s="12" t="s">
        <v>82</v>
      </c>
      <c r="AY356" s="212" t="s">
        <v>182</v>
      </c>
    </row>
    <row r="357" spans="2:65" s="1" customFormat="1" ht="16.5" customHeight="1">
      <c r="B357" s="35"/>
      <c r="C357" s="186" t="s">
        <v>1719</v>
      </c>
      <c r="D357" s="186" t="s">
        <v>184</v>
      </c>
      <c r="E357" s="187" t="s">
        <v>1720</v>
      </c>
      <c r="F357" s="188" t="s">
        <v>1721</v>
      </c>
      <c r="G357" s="189" t="s">
        <v>265</v>
      </c>
      <c r="H357" s="190">
        <v>5</v>
      </c>
      <c r="I357" s="191"/>
      <c r="J357" s="192">
        <f>ROUND(I357*H357,2)</f>
        <v>0</v>
      </c>
      <c r="K357" s="188" t="s">
        <v>188</v>
      </c>
      <c r="L357" s="39"/>
      <c r="M357" s="193" t="s">
        <v>28</v>
      </c>
      <c r="N357" s="194" t="s">
        <v>46</v>
      </c>
      <c r="O357" s="64"/>
      <c r="P357" s="195">
        <f>O357*H357</f>
        <v>0</v>
      </c>
      <c r="Q357" s="195">
        <v>9.1800000000000007E-3</v>
      </c>
      <c r="R357" s="195">
        <f>Q357*H357</f>
        <v>4.5900000000000003E-2</v>
      </c>
      <c r="S357" s="195">
        <v>0</v>
      </c>
      <c r="T357" s="196">
        <f>S357*H357</f>
        <v>0</v>
      </c>
      <c r="AR357" s="197" t="s">
        <v>189</v>
      </c>
      <c r="AT357" s="197" t="s">
        <v>184</v>
      </c>
      <c r="AU357" s="197" t="s">
        <v>84</v>
      </c>
      <c r="AY357" s="18" t="s">
        <v>182</v>
      </c>
      <c r="BE357" s="198">
        <f>IF(N357="základní",J357,0)</f>
        <v>0</v>
      </c>
      <c r="BF357" s="198">
        <f>IF(N357="snížená",J357,0)</f>
        <v>0</v>
      </c>
      <c r="BG357" s="198">
        <f>IF(N357="zákl. přenesená",J357,0)</f>
        <v>0</v>
      </c>
      <c r="BH357" s="198">
        <f>IF(N357="sníž. přenesená",J357,0)</f>
        <v>0</v>
      </c>
      <c r="BI357" s="198">
        <f>IF(N357="nulová",J357,0)</f>
        <v>0</v>
      </c>
      <c r="BJ357" s="18" t="s">
        <v>82</v>
      </c>
      <c r="BK357" s="198">
        <f>ROUND(I357*H357,2)</f>
        <v>0</v>
      </c>
      <c r="BL357" s="18" t="s">
        <v>189</v>
      </c>
      <c r="BM357" s="197" t="s">
        <v>1722</v>
      </c>
    </row>
    <row r="358" spans="2:65" s="1" customFormat="1" ht="29.25">
      <c r="B358" s="35"/>
      <c r="C358" s="36"/>
      <c r="D358" s="199" t="s">
        <v>191</v>
      </c>
      <c r="E358" s="36"/>
      <c r="F358" s="200" t="s">
        <v>1723</v>
      </c>
      <c r="G358" s="36"/>
      <c r="H358" s="36"/>
      <c r="I358" s="115"/>
      <c r="J358" s="36"/>
      <c r="K358" s="36"/>
      <c r="L358" s="39"/>
      <c r="M358" s="201"/>
      <c r="N358" s="64"/>
      <c r="O358" s="64"/>
      <c r="P358" s="64"/>
      <c r="Q358" s="64"/>
      <c r="R358" s="64"/>
      <c r="S358" s="64"/>
      <c r="T358" s="65"/>
      <c r="AT358" s="18" t="s">
        <v>191</v>
      </c>
      <c r="AU358" s="18" t="s">
        <v>84</v>
      </c>
    </row>
    <row r="359" spans="2:65" s="12" customFormat="1">
      <c r="B359" s="202"/>
      <c r="C359" s="203"/>
      <c r="D359" s="199" t="s">
        <v>193</v>
      </c>
      <c r="E359" s="204" t="s">
        <v>28</v>
      </c>
      <c r="F359" s="205" t="s">
        <v>1724</v>
      </c>
      <c r="G359" s="203"/>
      <c r="H359" s="206">
        <v>3</v>
      </c>
      <c r="I359" s="207"/>
      <c r="J359" s="203"/>
      <c r="K359" s="203"/>
      <c r="L359" s="208"/>
      <c r="M359" s="209"/>
      <c r="N359" s="210"/>
      <c r="O359" s="210"/>
      <c r="P359" s="210"/>
      <c r="Q359" s="210"/>
      <c r="R359" s="210"/>
      <c r="S359" s="210"/>
      <c r="T359" s="211"/>
      <c r="AT359" s="212" t="s">
        <v>193</v>
      </c>
      <c r="AU359" s="212" t="s">
        <v>84</v>
      </c>
      <c r="AV359" s="12" t="s">
        <v>84</v>
      </c>
      <c r="AW359" s="12" t="s">
        <v>36</v>
      </c>
      <c r="AX359" s="12" t="s">
        <v>75</v>
      </c>
      <c r="AY359" s="212" t="s">
        <v>182</v>
      </c>
    </row>
    <row r="360" spans="2:65" s="12" customFormat="1">
      <c r="B360" s="202"/>
      <c r="C360" s="203"/>
      <c r="D360" s="199" t="s">
        <v>193</v>
      </c>
      <c r="E360" s="204" t="s">
        <v>28</v>
      </c>
      <c r="F360" s="205" t="s">
        <v>1725</v>
      </c>
      <c r="G360" s="203"/>
      <c r="H360" s="206">
        <v>2</v>
      </c>
      <c r="I360" s="207"/>
      <c r="J360" s="203"/>
      <c r="K360" s="203"/>
      <c r="L360" s="208"/>
      <c r="M360" s="209"/>
      <c r="N360" s="210"/>
      <c r="O360" s="210"/>
      <c r="P360" s="210"/>
      <c r="Q360" s="210"/>
      <c r="R360" s="210"/>
      <c r="S360" s="210"/>
      <c r="T360" s="211"/>
      <c r="AT360" s="212" t="s">
        <v>193</v>
      </c>
      <c r="AU360" s="212" t="s">
        <v>84</v>
      </c>
      <c r="AV360" s="12" t="s">
        <v>84</v>
      </c>
      <c r="AW360" s="12" t="s">
        <v>36</v>
      </c>
      <c r="AX360" s="12" t="s">
        <v>75</v>
      </c>
      <c r="AY360" s="212" t="s">
        <v>182</v>
      </c>
    </row>
    <row r="361" spans="2:65" s="13" customFormat="1">
      <c r="B361" s="213"/>
      <c r="C361" s="214"/>
      <c r="D361" s="199" t="s">
        <v>193</v>
      </c>
      <c r="E361" s="215" t="s">
        <v>28</v>
      </c>
      <c r="F361" s="216" t="s">
        <v>196</v>
      </c>
      <c r="G361" s="214"/>
      <c r="H361" s="217">
        <v>5</v>
      </c>
      <c r="I361" s="218"/>
      <c r="J361" s="214"/>
      <c r="K361" s="214"/>
      <c r="L361" s="219"/>
      <c r="M361" s="220"/>
      <c r="N361" s="221"/>
      <c r="O361" s="221"/>
      <c r="P361" s="221"/>
      <c r="Q361" s="221"/>
      <c r="R361" s="221"/>
      <c r="S361" s="221"/>
      <c r="T361" s="222"/>
      <c r="AT361" s="223" t="s">
        <v>193</v>
      </c>
      <c r="AU361" s="223" t="s">
        <v>84</v>
      </c>
      <c r="AV361" s="13" t="s">
        <v>189</v>
      </c>
      <c r="AW361" s="13" t="s">
        <v>36</v>
      </c>
      <c r="AX361" s="13" t="s">
        <v>82</v>
      </c>
      <c r="AY361" s="223" t="s">
        <v>182</v>
      </c>
    </row>
    <row r="362" spans="2:65" s="1" customFormat="1" ht="16.5" customHeight="1">
      <c r="B362" s="35"/>
      <c r="C362" s="224" t="s">
        <v>1726</v>
      </c>
      <c r="D362" s="224" t="s">
        <v>269</v>
      </c>
      <c r="E362" s="225" t="s">
        <v>1727</v>
      </c>
      <c r="F362" s="226" t="s">
        <v>1728</v>
      </c>
      <c r="G362" s="227" t="s">
        <v>265</v>
      </c>
      <c r="H362" s="228">
        <v>5</v>
      </c>
      <c r="I362" s="229"/>
      <c r="J362" s="230">
        <f>ROUND(I362*H362,2)</f>
        <v>0</v>
      </c>
      <c r="K362" s="226" t="s">
        <v>188</v>
      </c>
      <c r="L362" s="231"/>
      <c r="M362" s="232" t="s">
        <v>28</v>
      </c>
      <c r="N362" s="233" t="s">
        <v>46</v>
      </c>
      <c r="O362" s="64"/>
      <c r="P362" s="195">
        <f>O362*H362</f>
        <v>0</v>
      </c>
      <c r="Q362" s="195">
        <v>0.26200000000000001</v>
      </c>
      <c r="R362" s="195">
        <f>Q362*H362</f>
        <v>1.31</v>
      </c>
      <c r="S362" s="195">
        <v>0</v>
      </c>
      <c r="T362" s="196">
        <f>S362*H362</f>
        <v>0</v>
      </c>
      <c r="AR362" s="197" t="s">
        <v>230</v>
      </c>
      <c r="AT362" s="197" t="s">
        <v>269</v>
      </c>
      <c r="AU362" s="197" t="s">
        <v>84</v>
      </c>
      <c r="AY362" s="18" t="s">
        <v>182</v>
      </c>
      <c r="BE362" s="198">
        <f>IF(N362="základní",J362,0)</f>
        <v>0</v>
      </c>
      <c r="BF362" s="198">
        <f>IF(N362="snížená",J362,0)</f>
        <v>0</v>
      </c>
      <c r="BG362" s="198">
        <f>IF(N362="zákl. přenesená",J362,0)</f>
        <v>0</v>
      </c>
      <c r="BH362" s="198">
        <f>IF(N362="sníž. přenesená",J362,0)</f>
        <v>0</v>
      </c>
      <c r="BI362" s="198">
        <f>IF(N362="nulová",J362,0)</f>
        <v>0</v>
      </c>
      <c r="BJ362" s="18" t="s">
        <v>82</v>
      </c>
      <c r="BK362" s="198">
        <f>ROUND(I362*H362,2)</f>
        <v>0</v>
      </c>
      <c r="BL362" s="18" t="s">
        <v>189</v>
      </c>
      <c r="BM362" s="197" t="s">
        <v>1729</v>
      </c>
    </row>
    <row r="363" spans="2:65" s="1" customFormat="1" ht="16.5" customHeight="1">
      <c r="B363" s="35"/>
      <c r="C363" s="186" t="s">
        <v>1730</v>
      </c>
      <c r="D363" s="186" t="s">
        <v>184</v>
      </c>
      <c r="E363" s="187" t="s">
        <v>1731</v>
      </c>
      <c r="F363" s="188" t="s">
        <v>1732</v>
      </c>
      <c r="G363" s="189" t="s">
        <v>265</v>
      </c>
      <c r="H363" s="190">
        <v>9</v>
      </c>
      <c r="I363" s="191"/>
      <c r="J363" s="192">
        <f>ROUND(I363*H363,2)</f>
        <v>0</v>
      </c>
      <c r="K363" s="188" t="s">
        <v>188</v>
      </c>
      <c r="L363" s="39"/>
      <c r="M363" s="193" t="s">
        <v>28</v>
      </c>
      <c r="N363" s="194" t="s">
        <v>46</v>
      </c>
      <c r="O363" s="64"/>
      <c r="P363" s="195">
        <f>O363*H363</f>
        <v>0</v>
      </c>
      <c r="Q363" s="195">
        <v>1.1469999999999999E-2</v>
      </c>
      <c r="R363" s="195">
        <f>Q363*H363</f>
        <v>0.10322999999999999</v>
      </c>
      <c r="S363" s="195">
        <v>0</v>
      </c>
      <c r="T363" s="196">
        <f>S363*H363</f>
        <v>0</v>
      </c>
      <c r="AR363" s="197" t="s">
        <v>189</v>
      </c>
      <c r="AT363" s="197" t="s">
        <v>184</v>
      </c>
      <c r="AU363" s="197" t="s">
        <v>84</v>
      </c>
      <c r="AY363" s="18" t="s">
        <v>182</v>
      </c>
      <c r="BE363" s="198">
        <f>IF(N363="základní",J363,0)</f>
        <v>0</v>
      </c>
      <c r="BF363" s="198">
        <f>IF(N363="snížená",J363,0)</f>
        <v>0</v>
      </c>
      <c r="BG363" s="198">
        <f>IF(N363="zákl. přenesená",J363,0)</f>
        <v>0</v>
      </c>
      <c r="BH363" s="198">
        <f>IF(N363="sníž. přenesená",J363,0)</f>
        <v>0</v>
      </c>
      <c r="BI363" s="198">
        <f>IF(N363="nulová",J363,0)</f>
        <v>0</v>
      </c>
      <c r="BJ363" s="18" t="s">
        <v>82</v>
      </c>
      <c r="BK363" s="198">
        <f>ROUND(I363*H363,2)</f>
        <v>0</v>
      </c>
      <c r="BL363" s="18" t="s">
        <v>189</v>
      </c>
      <c r="BM363" s="197" t="s">
        <v>1733</v>
      </c>
    </row>
    <row r="364" spans="2:65" s="1" customFormat="1" ht="29.25">
      <c r="B364" s="35"/>
      <c r="C364" s="36"/>
      <c r="D364" s="199" t="s">
        <v>191</v>
      </c>
      <c r="E364" s="36"/>
      <c r="F364" s="200" t="s">
        <v>1723</v>
      </c>
      <c r="G364" s="36"/>
      <c r="H364" s="36"/>
      <c r="I364" s="115"/>
      <c r="J364" s="36"/>
      <c r="K364" s="36"/>
      <c r="L364" s="39"/>
      <c r="M364" s="201"/>
      <c r="N364" s="64"/>
      <c r="O364" s="64"/>
      <c r="P364" s="64"/>
      <c r="Q364" s="64"/>
      <c r="R364" s="64"/>
      <c r="S364" s="64"/>
      <c r="T364" s="65"/>
      <c r="AT364" s="18" t="s">
        <v>191</v>
      </c>
      <c r="AU364" s="18" t="s">
        <v>84</v>
      </c>
    </row>
    <row r="365" spans="2:65" s="12" customFormat="1">
      <c r="B365" s="202"/>
      <c r="C365" s="203"/>
      <c r="D365" s="199" t="s">
        <v>193</v>
      </c>
      <c r="E365" s="204" t="s">
        <v>28</v>
      </c>
      <c r="F365" s="205" t="s">
        <v>1734</v>
      </c>
      <c r="G365" s="203"/>
      <c r="H365" s="206">
        <v>7</v>
      </c>
      <c r="I365" s="207"/>
      <c r="J365" s="203"/>
      <c r="K365" s="203"/>
      <c r="L365" s="208"/>
      <c r="M365" s="209"/>
      <c r="N365" s="210"/>
      <c r="O365" s="210"/>
      <c r="P365" s="210"/>
      <c r="Q365" s="210"/>
      <c r="R365" s="210"/>
      <c r="S365" s="210"/>
      <c r="T365" s="211"/>
      <c r="AT365" s="212" t="s">
        <v>193</v>
      </c>
      <c r="AU365" s="212" t="s">
        <v>84</v>
      </c>
      <c r="AV365" s="12" t="s">
        <v>84</v>
      </c>
      <c r="AW365" s="12" t="s">
        <v>36</v>
      </c>
      <c r="AX365" s="12" t="s">
        <v>75</v>
      </c>
      <c r="AY365" s="212" t="s">
        <v>182</v>
      </c>
    </row>
    <row r="366" spans="2:65" s="12" customFormat="1">
      <c r="B366" s="202"/>
      <c r="C366" s="203"/>
      <c r="D366" s="199" t="s">
        <v>193</v>
      </c>
      <c r="E366" s="204" t="s">
        <v>28</v>
      </c>
      <c r="F366" s="205" t="s">
        <v>1735</v>
      </c>
      <c r="G366" s="203"/>
      <c r="H366" s="206">
        <v>2</v>
      </c>
      <c r="I366" s="207"/>
      <c r="J366" s="203"/>
      <c r="K366" s="203"/>
      <c r="L366" s="208"/>
      <c r="M366" s="209"/>
      <c r="N366" s="210"/>
      <c r="O366" s="210"/>
      <c r="P366" s="210"/>
      <c r="Q366" s="210"/>
      <c r="R366" s="210"/>
      <c r="S366" s="210"/>
      <c r="T366" s="211"/>
      <c r="AT366" s="212" t="s">
        <v>193</v>
      </c>
      <c r="AU366" s="212" t="s">
        <v>84</v>
      </c>
      <c r="AV366" s="12" t="s">
        <v>84</v>
      </c>
      <c r="AW366" s="12" t="s">
        <v>36</v>
      </c>
      <c r="AX366" s="12" t="s">
        <v>75</v>
      </c>
      <c r="AY366" s="212" t="s">
        <v>182</v>
      </c>
    </row>
    <row r="367" spans="2:65" s="13" customFormat="1">
      <c r="B367" s="213"/>
      <c r="C367" s="214"/>
      <c r="D367" s="199" t="s">
        <v>193</v>
      </c>
      <c r="E367" s="215" t="s">
        <v>28</v>
      </c>
      <c r="F367" s="216" t="s">
        <v>196</v>
      </c>
      <c r="G367" s="214"/>
      <c r="H367" s="217">
        <v>9</v>
      </c>
      <c r="I367" s="218"/>
      <c r="J367" s="214"/>
      <c r="K367" s="214"/>
      <c r="L367" s="219"/>
      <c r="M367" s="220"/>
      <c r="N367" s="221"/>
      <c r="O367" s="221"/>
      <c r="P367" s="221"/>
      <c r="Q367" s="221"/>
      <c r="R367" s="221"/>
      <c r="S367" s="221"/>
      <c r="T367" s="222"/>
      <c r="AT367" s="223" t="s">
        <v>193</v>
      </c>
      <c r="AU367" s="223" t="s">
        <v>84</v>
      </c>
      <c r="AV367" s="13" t="s">
        <v>189</v>
      </c>
      <c r="AW367" s="13" t="s">
        <v>36</v>
      </c>
      <c r="AX367" s="13" t="s">
        <v>82</v>
      </c>
      <c r="AY367" s="223" t="s">
        <v>182</v>
      </c>
    </row>
    <row r="368" spans="2:65" s="1" customFormat="1" ht="16.5" customHeight="1">
      <c r="B368" s="35"/>
      <c r="C368" s="224" t="s">
        <v>1736</v>
      </c>
      <c r="D368" s="224" t="s">
        <v>269</v>
      </c>
      <c r="E368" s="225" t="s">
        <v>1737</v>
      </c>
      <c r="F368" s="226" t="s">
        <v>1738</v>
      </c>
      <c r="G368" s="227" t="s">
        <v>265</v>
      </c>
      <c r="H368" s="228">
        <v>9</v>
      </c>
      <c r="I368" s="229"/>
      <c r="J368" s="230">
        <f>ROUND(I368*H368,2)</f>
        <v>0</v>
      </c>
      <c r="K368" s="226" t="s">
        <v>188</v>
      </c>
      <c r="L368" s="231"/>
      <c r="M368" s="232" t="s">
        <v>28</v>
      </c>
      <c r="N368" s="233" t="s">
        <v>46</v>
      </c>
      <c r="O368" s="64"/>
      <c r="P368" s="195">
        <f>O368*H368</f>
        <v>0</v>
      </c>
      <c r="Q368" s="195">
        <v>0.58499999999999996</v>
      </c>
      <c r="R368" s="195">
        <f>Q368*H368</f>
        <v>5.2649999999999997</v>
      </c>
      <c r="S368" s="195">
        <v>0</v>
      </c>
      <c r="T368" s="196">
        <f>S368*H368</f>
        <v>0</v>
      </c>
      <c r="AR368" s="197" t="s">
        <v>230</v>
      </c>
      <c r="AT368" s="197" t="s">
        <v>269</v>
      </c>
      <c r="AU368" s="197" t="s">
        <v>84</v>
      </c>
      <c r="AY368" s="18" t="s">
        <v>182</v>
      </c>
      <c r="BE368" s="198">
        <f>IF(N368="základní",J368,0)</f>
        <v>0</v>
      </c>
      <c r="BF368" s="198">
        <f>IF(N368="snížená",J368,0)</f>
        <v>0</v>
      </c>
      <c r="BG368" s="198">
        <f>IF(N368="zákl. přenesená",J368,0)</f>
        <v>0</v>
      </c>
      <c r="BH368" s="198">
        <f>IF(N368="sníž. přenesená",J368,0)</f>
        <v>0</v>
      </c>
      <c r="BI368" s="198">
        <f>IF(N368="nulová",J368,0)</f>
        <v>0</v>
      </c>
      <c r="BJ368" s="18" t="s">
        <v>82</v>
      </c>
      <c r="BK368" s="198">
        <f>ROUND(I368*H368,2)</f>
        <v>0</v>
      </c>
      <c r="BL368" s="18" t="s">
        <v>189</v>
      </c>
      <c r="BM368" s="197" t="s">
        <v>1739</v>
      </c>
    </row>
    <row r="369" spans="2:65" s="1" customFormat="1" ht="16.5" customHeight="1">
      <c r="B369" s="35"/>
      <c r="C369" s="186" t="s">
        <v>1740</v>
      </c>
      <c r="D369" s="186" t="s">
        <v>184</v>
      </c>
      <c r="E369" s="187" t="s">
        <v>1741</v>
      </c>
      <c r="F369" s="188" t="s">
        <v>1742</v>
      </c>
      <c r="G369" s="189" t="s">
        <v>265</v>
      </c>
      <c r="H369" s="190">
        <v>9</v>
      </c>
      <c r="I369" s="191"/>
      <c r="J369" s="192">
        <f>ROUND(I369*H369,2)</f>
        <v>0</v>
      </c>
      <c r="K369" s="188" t="s">
        <v>188</v>
      </c>
      <c r="L369" s="39"/>
      <c r="M369" s="193" t="s">
        <v>28</v>
      </c>
      <c r="N369" s="194" t="s">
        <v>46</v>
      </c>
      <c r="O369" s="64"/>
      <c r="P369" s="195">
        <f>O369*H369</f>
        <v>0</v>
      </c>
      <c r="Q369" s="195">
        <v>2.7529999999999999E-2</v>
      </c>
      <c r="R369" s="195">
        <f>Q369*H369</f>
        <v>0.24776999999999999</v>
      </c>
      <c r="S369" s="195">
        <v>0</v>
      </c>
      <c r="T369" s="196">
        <f>S369*H369</f>
        <v>0</v>
      </c>
      <c r="AR369" s="197" t="s">
        <v>189</v>
      </c>
      <c r="AT369" s="197" t="s">
        <v>184</v>
      </c>
      <c r="AU369" s="197" t="s">
        <v>84</v>
      </c>
      <c r="AY369" s="18" t="s">
        <v>182</v>
      </c>
      <c r="BE369" s="198">
        <f>IF(N369="základní",J369,0)</f>
        <v>0</v>
      </c>
      <c r="BF369" s="198">
        <f>IF(N369="snížená",J369,0)</f>
        <v>0</v>
      </c>
      <c r="BG369" s="198">
        <f>IF(N369="zákl. přenesená",J369,0)</f>
        <v>0</v>
      </c>
      <c r="BH369" s="198">
        <f>IF(N369="sníž. přenesená",J369,0)</f>
        <v>0</v>
      </c>
      <c r="BI369" s="198">
        <f>IF(N369="nulová",J369,0)</f>
        <v>0</v>
      </c>
      <c r="BJ369" s="18" t="s">
        <v>82</v>
      </c>
      <c r="BK369" s="198">
        <f>ROUND(I369*H369,2)</f>
        <v>0</v>
      </c>
      <c r="BL369" s="18" t="s">
        <v>189</v>
      </c>
      <c r="BM369" s="197" t="s">
        <v>1743</v>
      </c>
    </row>
    <row r="370" spans="2:65" s="1" customFormat="1" ht="29.25">
      <c r="B370" s="35"/>
      <c r="C370" s="36"/>
      <c r="D370" s="199" t="s">
        <v>191</v>
      </c>
      <c r="E370" s="36"/>
      <c r="F370" s="200" t="s">
        <v>1723</v>
      </c>
      <c r="G370" s="36"/>
      <c r="H370" s="36"/>
      <c r="I370" s="115"/>
      <c r="J370" s="36"/>
      <c r="K370" s="36"/>
      <c r="L370" s="39"/>
      <c r="M370" s="201"/>
      <c r="N370" s="64"/>
      <c r="O370" s="64"/>
      <c r="P370" s="64"/>
      <c r="Q370" s="64"/>
      <c r="R370" s="64"/>
      <c r="S370" s="64"/>
      <c r="T370" s="65"/>
      <c r="AT370" s="18" t="s">
        <v>191</v>
      </c>
      <c r="AU370" s="18" t="s">
        <v>84</v>
      </c>
    </row>
    <row r="371" spans="2:65" s="1" customFormat="1" ht="16.5" customHeight="1">
      <c r="B371" s="35"/>
      <c r="C371" s="224" t="s">
        <v>1744</v>
      </c>
      <c r="D371" s="224" t="s">
        <v>269</v>
      </c>
      <c r="E371" s="225" t="s">
        <v>1745</v>
      </c>
      <c r="F371" s="226" t="s">
        <v>1746</v>
      </c>
      <c r="G371" s="227" t="s">
        <v>265</v>
      </c>
      <c r="H371" s="228">
        <v>9</v>
      </c>
      <c r="I371" s="229"/>
      <c r="J371" s="230">
        <f>ROUND(I371*H371,2)</f>
        <v>0</v>
      </c>
      <c r="K371" s="226" t="s">
        <v>188</v>
      </c>
      <c r="L371" s="231"/>
      <c r="M371" s="232" t="s">
        <v>28</v>
      </c>
      <c r="N371" s="233" t="s">
        <v>46</v>
      </c>
      <c r="O371" s="64"/>
      <c r="P371" s="195">
        <f>O371*H371</f>
        <v>0</v>
      </c>
      <c r="Q371" s="195">
        <v>1.6</v>
      </c>
      <c r="R371" s="195">
        <f>Q371*H371</f>
        <v>14.4</v>
      </c>
      <c r="S371" s="195">
        <v>0</v>
      </c>
      <c r="T371" s="196">
        <f>S371*H371</f>
        <v>0</v>
      </c>
      <c r="AR371" s="197" t="s">
        <v>230</v>
      </c>
      <c r="AT371" s="197" t="s">
        <v>269</v>
      </c>
      <c r="AU371" s="197" t="s">
        <v>84</v>
      </c>
      <c r="AY371" s="18" t="s">
        <v>182</v>
      </c>
      <c r="BE371" s="198">
        <f>IF(N371="základní",J371,0)</f>
        <v>0</v>
      </c>
      <c r="BF371" s="198">
        <f>IF(N371="snížená",J371,0)</f>
        <v>0</v>
      </c>
      <c r="BG371" s="198">
        <f>IF(N371="zákl. přenesená",J371,0)</f>
        <v>0</v>
      </c>
      <c r="BH371" s="198">
        <f>IF(N371="sníž. přenesená",J371,0)</f>
        <v>0</v>
      </c>
      <c r="BI371" s="198">
        <f>IF(N371="nulová",J371,0)</f>
        <v>0</v>
      </c>
      <c r="BJ371" s="18" t="s">
        <v>82</v>
      </c>
      <c r="BK371" s="198">
        <f>ROUND(I371*H371,2)</f>
        <v>0</v>
      </c>
      <c r="BL371" s="18" t="s">
        <v>189</v>
      </c>
      <c r="BM371" s="197" t="s">
        <v>1747</v>
      </c>
    </row>
    <row r="372" spans="2:65" s="1" customFormat="1" ht="16.5" customHeight="1">
      <c r="B372" s="35"/>
      <c r="C372" s="224" t="s">
        <v>1748</v>
      </c>
      <c r="D372" s="224" t="s">
        <v>269</v>
      </c>
      <c r="E372" s="225" t="s">
        <v>1749</v>
      </c>
      <c r="F372" s="226" t="s">
        <v>1750</v>
      </c>
      <c r="G372" s="227" t="s">
        <v>265</v>
      </c>
      <c r="H372" s="228">
        <v>12</v>
      </c>
      <c r="I372" s="229"/>
      <c r="J372" s="230">
        <f>ROUND(I372*H372,2)</f>
        <v>0</v>
      </c>
      <c r="K372" s="226" t="s">
        <v>188</v>
      </c>
      <c r="L372" s="231"/>
      <c r="M372" s="232" t="s">
        <v>28</v>
      </c>
      <c r="N372" s="233" t="s">
        <v>46</v>
      </c>
      <c r="O372" s="64"/>
      <c r="P372" s="195">
        <f>O372*H372</f>
        <v>0</v>
      </c>
      <c r="Q372" s="195">
        <v>2E-3</v>
      </c>
      <c r="R372" s="195">
        <f>Q372*H372</f>
        <v>2.4E-2</v>
      </c>
      <c r="S372" s="195">
        <v>0</v>
      </c>
      <c r="T372" s="196">
        <f>S372*H372</f>
        <v>0</v>
      </c>
      <c r="AR372" s="197" t="s">
        <v>230</v>
      </c>
      <c r="AT372" s="197" t="s">
        <v>269</v>
      </c>
      <c r="AU372" s="197" t="s">
        <v>84</v>
      </c>
      <c r="AY372" s="18" t="s">
        <v>182</v>
      </c>
      <c r="BE372" s="198">
        <f>IF(N372="základní",J372,0)</f>
        <v>0</v>
      </c>
      <c r="BF372" s="198">
        <f>IF(N372="snížená",J372,0)</f>
        <v>0</v>
      </c>
      <c r="BG372" s="198">
        <f>IF(N372="zákl. přenesená",J372,0)</f>
        <v>0</v>
      </c>
      <c r="BH372" s="198">
        <f>IF(N372="sníž. přenesená",J372,0)</f>
        <v>0</v>
      </c>
      <c r="BI372" s="198">
        <f>IF(N372="nulová",J372,0)</f>
        <v>0</v>
      </c>
      <c r="BJ372" s="18" t="s">
        <v>82</v>
      </c>
      <c r="BK372" s="198">
        <f>ROUND(I372*H372,2)</f>
        <v>0</v>
      </c>
      <c r="BL372" s="18" t="s">
        <v>189</v>
      </c>
      <c r="BM372" s="197" t="s">
        <v>1751</v>
      </c>
    </row>
    <row r="373" spans="2:65" s="1" customFormat="1" ht="16.5" customHeight="1">
      <c r="B373" s="35"/>
      <c r="C373" s="186" t="s">
        <v>1752</v>
      </c>
      <c r="D373" s="186" t="s">
        <v>184</v>
      </c>
      <c r="E373" s="187" t="s">
        <v>1753</v>
      </c>
      <c r="F373" s="188" t="s">
        <v>1754</v>
      </c>
      <c r="G373" s="189" t="s">
        <v>265</v>
      </c>
      <c r="H373" s="190">
        <v>2</v>
      </c>
      <c r="I373" s="191"/>
      <c r="J373" s="192">
        <f>ROUND(I373*H373,2)</f>
        <v>0</v>
      </c>
      <c r="K373" s="188" t="s">
        <v>188</v>
      </c>
      <c r="L373" s="39"/>
      <c r="M373" s="193" t="s">
        <v>28</v>
      </c>
      <c r="N373" s="194" t="s">
        <v>46</v>
      </c>
      <c r="O373" s="64"/>
      <c r="P373" s="195">
        <f>O373*H373</f>
        <v>0</v>
      </c>
      <c r="Q373" s="195">
        <v>3.8260000000000002E-2</v>
      </c>
      <c r="R373" s="195">
        <f>Q373*H373</f>
        <v>7.6520000000000005E-2</v>
      </c>
      <c r="S373" s="195">
        <v>0</v>
      </c>
      <c r="T373" s="196">
        <f>S373*H373</f>
        <v>0</v>
      </c>
      <c r="AR373" s="197" t="s">
        <v>189</v>
      </c>
      <c r="AT373" s="197" t="s">
        <v>184</v>
      </c>
      <c r="AU373" s="197" t="s">
        <v>84</v>
      </c>
      <c r="AY373" s="18" t="s">
        <v>182</v>
      </c>
      <c r="BE373" s="198">
        <f>IF(N373="základní",J373,0)</f>
        <v>0</v>
      </c>
      <c r="BF373" s="198">
        <f>IF(N373="snížená",J373,0)</f>
        <v>0</v>
      </c>
      <c r="BG373" s="198">
        <f>IF(N373="zákl. přenesená",J373,0)</f>
        <v>0</v>
      </c>
      <c r="BH373" s="198">
        <f>IF(N373="sníž. přenesená",J373,0)</f>
        <v>0</v>
      </c>
      <c r="BI373" s="198">
        <f>IF(N373="nulová",J373,0)</f>
        <v>0</v>
      </c>
      <c r="BJ373" s="18" t="s">
        <v>82</v>
      </c>
      <c r="BK373" s="198">
        <f>ROUND(I373*H373,2)</f>
        <v>0</v>
      </c>
      <c r="BL373" s="18" t="s">
        <v>189</v>
      </c>
      <c r="BM373" s="197" t="s">
        <v>1755</v>
      </c>
    </row>
    <row r="374" spans="2:65" s="1" customFormat="1" ht="29.25">
      <c r="B374" s="35"/>
      <c r="C374" s="36"/>
      <c r="D374" s="199" t="s">
        <v>191</v>
      </c>
      <c r="E374" s="36"/>
      <c r="F374" s="200" t="s">
        <v>1723</v>
      </c>
      <c r="G374" s="36"/>
      <c r="H374" s="36"/>
      <c r="I374" s="115"/>
      <c r="J374" s="36"/>
      <c r="K374" s="36"/>
      <c r="L374" s="39"/>
      <c r="M374" s="201"/>
      <c r="N374" s="64"/>
      <c r="O374" s="64"/>
      <c r="P374" s="64"/>
      <c r="Q374" s="64"/>
      <c r="R374" s="64"/>
      <c r="S374" s="64"/>
      <c r="T374" s="65"/>
      <c r="AT374" s="18" t="s">
        <v>191</v>
      </c>
      <c r="AU374" s="18" t="s">
        <v>84</v>
      </c>
    </row>
    <row r="375" spans="2:65" s="1" customFormat="1" ht="16.5" customHeight="1">
      <c r="B375" s="35"/>
      <c r="C375" s="224" t="s">
        <v>1756</v>
      </c>
      <c r="D375" s="224" t="s">
        <v>269</v>
      </c>
      <c r="E375" s="225" t="s">
        <v>1757</v>
      </c>
      <c r="F375" s="226" t="s">
        <v>1758</v>
      </c>
      <c r="G375" s="227" t="s">
        <v>265</v>
      </c>
      <c r="H375" s="228">
        <v>2</v>
      </c>
      <c r="I375" s="229"/>
      <c r="J375" s="230">
        <f>ROUND(I375*H375,2)</f>
        <v>0</v>
      </c>
      <c r="K375" s="226" t="s">
        <v>188</v>
      </c>
      <c r="L375" s="231"/>
      <c r="M375" s="232" t="s">
        <v>28</v>
      </c>
      <c r="N375" s="233" t="s">
        <v>46</v>
      </c>
      <c r="O375" s="64"/>
      <c r="P375" s="195">
        <f>O375*H375</f>
        <v>0</v>
      </c>
      <c r="Q375" s="195">
        <v>0.52100000000000002</v>
      </c>
      <c r="R375" s="195">
        <f>Q375*H375</f>
        <v>1.042</v>
      </c>
      <c r="S375" s="195">
        <v>0</v>
      </c>
      <c r="T375" s="196">
        <f>S375*H375</f>
        <v>0</v>
      </c>
      <c r="AR375" s="197" t="s">
        <v>230</v>
      </c>
      <c r="AT375" s="197" t="s">
        <v>269</v>
      </c>
      <c r="AU375" s="197" t="s">
        <v>84</v>
      </c>
      <c r="AY375" s="18" t="s">
        <v>182</v>
      </c>
      <c r="BE375" s="198">
        <f>IF(N375="základní",J375,0)</f>
        <v>0</v>
      </c>
      <c r="BF375" s="198">
        <f>IF(N375="snížená",J375,0)</f>
        <v>0</v>
      </c>
      <c r="BG375" s="198">
        <f>IF(N375="zákl. přenesená",J375,0)</f>
        <v>0</v>
      </c>
      <c r="BH375" s="198">
        <f>IF(N375="sníž. přenesená",J375,0)</f>
        <v>0</v>
      </c>
      <c r="BI375" s="198">
        <f>IF(N375="nulová",J375,0)</f>
        <v>0</v>
      </c>
      <c r="BJ375" s="18" t="s">
        <v>82</v>
      </c>
      <c r="BK375" s="198">
        <f>ROUND(I375*H375,2)</f>
        <v>0</v>
      </c>
      <c r="BL375" s="18" t="s">
        <v>189</v>
      </c>
      <c r="BM375" s="197" t="s">
        <v>1759</v>
      </c>
    </row>
    <row r="376" spans="2:65" s="1" customFormat="1" ht="16.5" customHeight="1">
      <c r="B376" s="35"/>
      <c r="C376" s="186" t="s">
        <v>650</v>
      </c>
      <c r="D376" s="186" t="s">
        <v>184</v>
      </c>
      <c r="E376" s="187" t="s">
        <v>1760</v>
      </c>
      <c r="F376" s="188" t="s">
        <v>1761</v>
      </c>
      <c r="G376" s="189" t="s">
        <v>250</v>
      </c>
      <c r="H376" s="190">
        <v>3.4</v>
      </c>
      <c r="I376" s="191"/>
      <c r="J376" s="192">
        <f>ROUND(I376*H376,2)</f>
        <v>0</v>
      </c>
      <c r="K376" s="188" t="s">
        <v>188</v>
      </c>
      <c r="L376" s="39"/>
      <c r="M376" s="193" t="s">
        <v>28</v>
      </c>
      <c r="N376" s="194" t="s">
        <v>46</v>
      </c>
      <c r="O376" s="64"/>
      <c r="P376" s="195">
        <f>O376*H376</f>
        <v>0</v>
      </c>
      <c r="Q376" s="195">
        <v>3.96E-3</v>
      </c>
      <c r="R376" s="195">
        <f>Q376*H376</f>
        <v>1.3464E-2</v>
      </c>
      <c r="S376" s="195">
        <v>0</v>
      </c>
      <c r="T376" s="196">
        <f>S376*H376</f>
        <v>0</v>
      </c>
      <c r="AR376" s="197" t="s">
        <v>189</v>
      </c>
      <c r="AT376" s="197" t="s">
        <v>184</v>
      </c>
      <c r="AU376" s="197" t="s">
        <v>84</v>
      </c>
      <c r="AY376" s="18" t="s">
        <v>182</v>
      </c>
      <c r="BE376" s="198">
        <f>IF(N376="základní",J376,0)</f>
        <v>0</v>
      </c>
      <c r="BF376" s="198">
        <f>IF(N376="snížená",J376,0)</f>
        <v>0</v>
      </c>
      <c r="BG376" s="198">
        <f>IF(N376="zákl. přenesená",J376,0)</f>
        <v>0</v>
      </c>
      <c r="BH376" s="198">
        <f>IF(N376="sníž. přenesená",J376,0)</f>
        <v>0</v>
      </c>
      <c r="BI376" s="198">
        <f>IF(N376="nulová",J376,0)</f>
        <v>0</v>
      </c>
      <c r="BJ376" s="18" t="s">
        <v>82</v>
      </c>
      <c r="BK376" s="198">
        <f>ROUND(I376*H376,2)</f>
        <v>0</v>
      </c>
      <c r="BL376" s="18" t="s">
        <v>189</v>
      </c>
      <c r="BM376" s="197" t="s">
        <v>1762</v>
      </c>
    </row>
    <row r="377" spans="2:65" s="12" customFormat="1">
      <c r="B377" s="202"/>
      <c r="C377" s="203"/>
      <c r="D377" s="199" t="s">
        <v>193</v>
      </c>
      <c r="E377" s="204" t="s">
        <v>28</v>
      </c>
      <c r="F377" s="205" t="s">
        <v>1763</v>
      </c>
      <c r="G377" s="203"/>
      <c r="H377" s="206">
        <v>3.4</v>
      </c>
      <c r="I377" s="207"/>
      <c r="J377" s="203"/>
      <c r="K377" s="203"/>
      <c r="L377" s="208"/>
      <c r="M377" s="209"/>
      <c r="N377" s="210"/>
      <c r="O377" s="210"/>
      <c r="P377" s="210"/>
      <c r="Q377" s="210"/>
      <c r="R377" s="210"/>
      <c r="S377" s="210"/>
      <c r="T377" s="211"/>
      <c r="AT377" s="212" t="s">
        <v>193</v>
      </c>
      <c r="AU377" s="212" t="s">
        <v>84</v>
      </c>
      <c r="AV377" s="12" t="s">
        <v>84</v>
      </c>
      <c r="AW377" s="12" t="s">
        <v>36</v>
      </c>
      <c r="AX377" s="12" t="s">
        <v>82</v>
      </c>
      <c r="AY377" s="212" t="s">
        <v>182</v>
      </c>
    </row>
    <row r="378" spans="2:65" s="1" customFormat="1" ht="24" customHeight="1">
      <c r="B378" s="35"/>
      <c r="C378" s="186" t="s">
        <v>1764</v>
      </c>
      <c r="D378" s="186" t="s">
        <v>184</v>
      </c>
      <c r="E378" s="187" t="s">
        <v>1765</v>
      </c>
      <c r="F378" s="188" t="s">
        <v>1766</v>
      </c>
      <c r="G378" s="189" t="s">
        <v>1767</v>
      </c>
      <c r="H378" s="190">
        <v>1</v>
      </c>
      <c r="I378" s="191"/>
      <c r="J378" s="192">
        <f>ROUND(I378*H378,2)</f>
        <v>0</v>
      </c>
      <c r="K378" s="188" t="s">
        <v>188</v>
      </c>
      <c r="L378" s="39"/>
      <c r="M378" s="193" t="s">
        <v>28</v>
      </c>
      <c r="N378" s="194" t="s">
        <v>46</v>
      </c>
      <c r="O378" s="64"/>
      <c r="P378" s="195">
        <f>O378*H378</f>
        <v>0</v>
      </c>
      <c r="Q378" s="195">
        <v>42.216299999999997</v>
      </c>
      <c r="R378" s="195">
        <f>Q378*H378</f>
        <v>42.216299999999997</v>
      </c>
      <c r="S378" s="195">
        <v>0</v>
      </c>
      <c r="T378" s="196">
        <f>S378*H378</f>
        <v>0</v>
      </c>
      <c r="AR378" s="197" t="s">
        <v>189</v>
      </c>
      <c r="AT378" s="197" t="s">
        <v>184</v>
      </c>
      <c r="AU378" s="197" t="s">
        <v>84</v>
      </c>
      <c r="AY378" s="18" t="s">
        <v>182</v>
      </c>
      <c r="BE378" s="198">
        <f>IF(N378="základní",J378,0)</f>
        <v>0</v>
      </c>
      <c r="BF378" s="198">
        <f>IF(N378="snížená",J378,0)</f>
        <v>0</v>
      </c>
      <c r="BG378" s="198">
        <f>IF(N378="zákl. přenesená",J378,0)</f>
        <v>0</v>
      </c>
      <c r="BH378" s="198">
        <f>IF(N378="sníž. přenesená",J378,0)</f>
        <v>0</v>
      </c>
      <c r="BI378" s="198">
        <f>IF(N378="nulová",J378,0)</f>
        <v>0</v>
      </c>
      <c r="BJ378" s="18" t="s">
        <v>82</v>
      </c>
      <c r="BK378" s="198">
        <f>ROUND(I378*H378,2)</f>
        <v>0</v>
      </c>
      <c r="BL378" s="18" t="s">
        <v>189</v>
      </c>
      <c r="BM378" s="197" t="s">
        <v>1768</v>
      </c>
    </row>
    <row r="379" spans="2:65" s="1" customFormat="1" ht="107.25">
      <c r="B379" s="35"/>
      <c r="C379" s="36"/>
      <c r="D379" s="199" t="s">
        <v>191</v>
      </c>
      <c r="E379" s="36"/>
      <c r="F379" s="200" t="s">
        <v>1769</v>
      </c>
      <c r="G379" s="36"/>
      <c r="H379" s="36"/>
      <c r="I379" s="115"/>
      <c r="J379" s="36"/>
      <c r="K379" s="36"/>
      <c r="L379" s="39"/>
      <c r="M379" s="201"/>
      <c r="N379" s="64"/>
      <c r="O379" s="64"/>
      <c r="P379" s="64"/>
      <c r="Q379" s="64"/>
      <c r="R379" s="64"/>
      <c r="S379" s="64"/>
      <c r="T379" s="65"/>
      <c r="AT379" s="18" t="s">
        <v>191</v>
      </c>
      <c r="AU379" s="18" t="s">
        <v>84</v>
      </c>
    </row>
    <row r="380" spans="2:65" s="1" customFormat="1" ht="16.5" customHeight="1">
      <c r="B380" s="35"/>
      <c r="C380" s="186" t="s">
        <v>1770</v>
      </c>
      <c r="D380" s="186" t="s">
        <v>184</v>
      </c>
      <c r="E380" s="187" t="s">
        <v>1771</v>
      </c>
      <c r="F380" s="188" t="s">
        <v>1772</v>
      </c>
      <c r="G380" s="189" t="s">
        <v>265</v>
      </c>
      <c r="H380" s="190">
        <v>2</v>
      </c>
      <c r="I380" s="191"/>
      <c r="J380" s="192">
        <f>ROUND(I380*H380,2)</f>
        <v>0</v>
      </c>
      <c r="K380" s="188" t="s">
        <v>188</v>
      </c>
      <c r="L380" s="39"/>
      <c r="M380" s="193" t="s">
        <v>28</v>
      </c>
      <c r="N380" s="194" t="s">
        <v>46</v>
      </c>
      <c r="O380" s="64"/>
      <c r="P380" s="195">
        <f>O380*H380</f>
        <v>0</v>
      </c>
      <c r="Q380" s="195">
        <v>4.4999999999999999E-4</v>
      </c>
      <c r="R380" s="195">
        <f>Q380*H380</f>
        <v>8.9999999999999998E-4</v>
      </c>
      <c r="S380" s="195">
        <v>0</v>
      </c>
      <c r="T380" s="196">
        <f>S380*H380</f>
        <v>0</v>
      </c>
      <c r="AR380" s="197" t="s">
        <v>189</v>
      </c>
      <c r="AT380" s="197" t="s">
        <v>184</v>
      </c>
      <c r="AU380" s="197" t="s">
        <v>84</v>
      </c>
      <c r="AY380" s="18" t="s">
        <v>182</v>
      </c>
      <c r="BE380" s="198">
        <f>IF(N380="základní",J380,0)</f>
        <v>0</v>
      </c>
      <c r="BF380" s="198">
        <f>IF(N380="snížená",J380,0)</f>
        <v>0</v>
      </c>
      <c r="BG380" s="198">
        <f>IF(N380="zákl. přenesená",J380,0)</f>
        <v>0</v>
      </c>
      <c r="BH380" s="198">
        <f>IF(N380="sníž. přenesená",J380,0)</f>
        <v>0</v>
      </c>
      <c r="BI380" s="198">
        <f>IF(N380="nulová",J380,0)</f>
        <v>0</v>
      </c>
      <c r="BJ380" s="18" t="s">
        <v>82</v>
      </c>
      <c r="BK380" s="198">
        <f>ROUND(I380*H380,2)</f>
        <v>0</v>
      </c>
      <c r="BL380" s="18" t="s">
        <v>189</v>
      </c>
      <c r="BM380" s="197" t="s">
        <v>1773</v>
      </c>
    </row>
    <row r="381" spans="2:65" s="1" customFormat="1" ht="107.25">
      <c r="B381" s="35"/>
      <c r="C381" s="36"/>
      <c r="D381" s="199" t="s">
        <v>191</v>
      </c>
      <c r="E381" s="36"/>
      <c r="F381" s="200" t="s">
        <v>1769</v>
      </c>
      <c r="G381" s="36"/>
      <c r="H381" s="36"/>
      <c r="I381" s="115"/>
      <c r="J381" s="36"/>
      <c r="K381" s="36"/>
      <c r="L381" s="39"/>
      <c r="M381" s="201"/>
      <c r="N381" s="64"/>
      <c r="O381" s="64"/>
      <c r="P381" s="64"/>
      <c r="Q381" s="64"/>
      <c r="R381" s="64"/>
      <c r="S381" s="64"/>
      <c r="T381" s="65"/>
      <c r="AT381" s="18" t="s">
        <v>191</v>
      </c>
      <c r="AU381" s="18" t="s">
        <v>84</v>
      </c>
    </row>
    <row r="382" spans="2:65" s="1" customFormat="1" ht="16.5" customHeight="1">
      <c r="B382" s="35"/>
      <c r="C382" s="186" t="s">
        <v>1774</v>
      </c>
      <c r="D382" s="186" t="s">
        <v>184</v>
      </c>
      <c r="E382" s="187" t="s">
        <v>1775</v>
      </c>
      <c r="F382" s="188" t="s">
        <v>1776</v>
      </c>
      <c r="G382" s="189" t="s">
        <v>265</v>
      </c>
      <c r="H382" s="190">
        <v>11</v>
      </c>
      <c r="I382" s="191"/>
      <c r="J382" s="192">
        <f>ROUND(I382*H382,2)</f>
        <v>0</v>
      </c>
      <c r="K382" s="188" t="s">
        <v>188</v>
      </c>
      <c r="L382" s="39"/>
      <c r="M382" s="193" t="s">
        <v>28</v>
      </c>
      <c r="N382" s="194" t="s">
        <v>46</v>
      </c>
      <c r="O382" s="64"/>
      <c r="P382" s="195">
        <f>O382*H382</f>
        <v>0</v>
      </c>
      <c r="Q382" s="195">
        <v>7.0200000000000002E-3</v>
      </c>
      <c r="R382" s="195">
        <f>Q382*H382</f>
        <v>7.7219999999999997E-2</v>
      </c>
      <c r="S382" s="195">
        <v>0</v>
      </c>
      <c r="T382" s="196">
        <f>S382*H382</f>
        <v>0</v>
      </c>
      <c r="AR382" s="197" t="s">
        <v>189</v>
      </c>
      <c r="AT382" s="197" t="s">
        <v>184</v>
      </c>
      <c r="AU382" s="197" t="s">
        <v>84</v>
      </c>
      <c r="AY382" s="18" t="s">
        <v>182</v>
      </c>
      <c r="BE382" s="198">
        <f>IF(N382="základní",J382,0)</f>
        <v>0</v>
      </c>
      <c r="BF382" s="198">
        <f>IF(N382="snížená",J382,0)</f>
        <v>0</v>
      </c>
      <c r="BG382" s="198">
        <f>IF(N382="zákl. přenesená",J382,0)</f>
        <v>0</v>
      </c>
      <c r="BH382" s="198">
        <f>IF(N382="sníž. přenesená",J382,0)</f>
        <v>0</v>
      </c>
      <c r="BI382" s="198">
        <f>IF(N382="nulová",J382,0)</f>
        <v>0</v>
      </c>
      <c r="BJ382" s="18" t="s">
        <v>82</v>
      </c>
      <c r="BK382" s="198">
        <f>ROUND(I382*H382,2)</f>
        <v>0</v>
      </c>
      <c r="BL382" s="18" t="s">
        <v>189</v>
      </c>
      <c r="BM382" s="197" t="s">
        <v>1777</v>
      </c>
    </row>
    <row r="383" spans="2:65" s="1" customFormat="1" ht="29.25">
      <c r="B383" s="35"/>
      <c r="C383" s="36"/>
      <c r="D383" s="199" t="s">
        <v>191</v>
      </c>
      <c r="E383" s="36"/>
      <c r="F383" s="200" t="s">
        <v>1778</v>
      </c>
      <c r="G383" s="36"/>
      <c r="H383" s="36"/>
      <c r="I383" s="115"/>
      <c r="J383" s="36"/>
      <c r="K383" s="36"/>
      <c r="L383" s="39"/>
      <c r="M383" s="201"/>
      <c r="N383" s="64"/>
      <c r="O383" s="64"/>
      <c r="P383" s="64"/>
      <c r="Q383" s="64"/>
      <c r="R383" s="64"/>
      <c r="S383" s="64"/>
      <c r="T383" s="65"/>
      <c r="AT383" s="18" t="s">
        <v>191</v>
      </c>
      <c r="AU383" s="18" t="s">
        <v>84</v>
      </c>
    </row>
    <row r="384" spans="2:65" s="12" customFormat="1">
      <c r="B384" s="202"/>
      <c r="C384" s="203"/>
      <c r="D384" s="199" t="s">
        <v>193</v>
      </c>
      <c r="E384" s="204" t="s">
        <v>28</v>
      </c>
      <c r="F384" s="205" t="s">
        <v>1779</v>
      </c>
      <c r="G384" s="203"/>
      <c r="H384" s="206">
        <v>11</v>
      </c>
      <c r="I384" s="207"/>
      <c r="J384" s="203"/>
      <c r="K384" s="203"/>
      <c r="L384" s="208"/>
      <c r="M384" s="209"/>
      <c r="N384" s="210"/>
      <c r="O384" s="210"/>
      <c r="P384" s="210"/>
      <c r="Q384" s="210"/>
      <c r="R384" s="210"/>
      <c r="S384" s="210"/>
      <c r="T384" s="211"/>
      <c r="AT384" s="212" t="s">
        <v>193</v>
      </c>
      <c r="AU384" s="212" t="s">
        <v>84</v>
      </c>
      <c r="AV384" s="12" t="s">
        <v>84</v>
      </c>
      <c r="AW384" s="12" t="s">
        <v>36</v>
      </c>
      <c r="AX384" s="12" t="s">
        <v>82</v>
      </c>
      <c r="AY384" s="212" t="s">
        <v>182</v>
      </c>
    </row>
    <row r="385" spans="2:65" s="1" customFormat="1" ht="16.5" customHeight="1">
      <c r="B385" s="35"/>
      <c r="C385" s="224" t="s">
        <v>1780</v>
      </c>
      <c r="D385" s="224" t="s">
        <v>269</v>
      </c>
      <c r="E385" s="225" t="s">
        <v>1781</v>
      </c>
      <c r="F385" s="226" t="s">
        <v>1782</v>
      </c>
      <c r="G385" s="227" t="s">
        <v>265</v>
      </c>
      <c r="H385" s="228">
        <v>11</v>
      </c>
      <c r="I385" s="229"/>
      <c r="J385" s="230">
        <f>ROUND(I385*H385,2)</f>
        <v>0</v>
      </c>
      <c r="K385" s="226" t="s">
        <v>188</v>
      </c>
      <c r="L385" s="231"/>
      <c r="M385" s="232" t="s">
        <v>28</v>
      </c>
      <c r="N385" s="233" t="s">
        <v>46</v>
      </c>
      <c r="O385" s="64"/>
      <c r="P385" s="195">
        <f>O385*H385</f>
        <v>0</v>
      </c>
      <c r="Q385" s="195">
        <v>0.16500000000000001</v>
      </c>
      <c r="R385" s="195">
        <f>Q385*H385</f>
        <v>1.8150000000000002</v>
      </c>
      <c r="S385" s="195">
        <v>0</v>
      </c>
      <c r="T385" s="196">
        <f>S385*H385</f>
        <v>0</v>
      </c>
      <c r="AR385" s="197" t="s">
        <v>230</v>
      </c>
      <c r="AT385" s="197" t="s">
        <v>269</v>
      </c>
      <c r="AU385" s="197" t="s">
        <v>84</v>
      </c>
      <c r="AY385" s="18" t="s">
        <v>182</v>
      </c>
      <c r="BE385" s="198">
        <f>IF(N385="základní",J385,0)</f>
        <v>0</v>
      </c>
      <c r="BF385" s="198">
        <f>IF(N385="snížená",J385,0)</f>
        <v>0</v>
      </c>
      <c r="BG385" s="198">
        <f>IF(N385="zákl. přenesená",J385,0)</f>
        <v>0</v>
      </c>
      <c r="BH385" s="198">
        <f>IF(N385="sníž. přenesená",J385,0)</f>
        <v>0</v>
      </c>
      <c r="BI385" s="198">
        <f>IF(N385="nulová",J385,0)</f>
        <v>0</v>
      </c>
      <c r="BJ385" s="18" t="s">
        <v>82</v>
      </c>
      <c r="BK385" s="198">
        <f>ROUND(I385*H385,2)</f>
        <v>0</v>
      </c>
      <c r="BL385" s="18" t="s">
        <v>189</v>
      </c>
      <c r="BM385" s="197" t="s">
        <v>1783</v>
      </c>
    </row>
    <row r="386" spans="2:65" s="1" customFormat="1" ht="16.5" customHeight="1">
      <c r="B386" s="35"/>
      <c r="C386" s="186" t="s">
        <v>1784</v>
      </c>
      <c r="D386" s="186" t="s">
        <v>184</v>
      </c>
      <c r="E386" s="187" t="s">
        <v>530</v>
      </c>
      <c r="F386" s="188" t="s">
        <v>531</v>
      </c>
      <c r="G386" s="189" t="s">
        <v>317</v>
      </c>
      <c r="H386" s="190">
        <v>276.64</v>
      </c>
      <c r="I386" s="191"/>
      <c r="J386" s="192">
        <f>ROUND(I386*H386,2)</f>
        <v>0</v>
      </c>
      <c r="K386" s="188" t="s">
        <v>188</v>
      </c>
      <c r="L386" s="39"/>
      <c r="M386" s="193" t="s">
        <v>28</v>
      </c>
      <c r="N386" s="194" t="s">
        <v>46</v>
      </c>
      <c r="O386" s="64"/>
      <c r="P386" s="195">
        <f>O386*H386</f>
        <v>0</v>
      </c>
      <c r="Q386" s="195">
        <v>9.0000000000000006E-5</v>
      </c>
      <c r="R386" s="195">
        <f>Q386*H386</f>
        <v>2.4897599999999999E-2</v>
      </c>
      <c r="S386" s="195">
        <v>0</v>
      </c>
      <c r="T386" s="196">
        <f>S386*H386</f>
        <v>0</v>
      </c>
      <c r="AR386" s="197" t="s">
        <v>189</v>
      </c>
      <c r="AT386" s="197" t="s">
        <v>184</v>
      </c>
      <c r="AU386" s="197" t="s">
        <v>84</v>
      </c>
      <c r="AY386" s="18" t="s">
        <v>182</v>
      </c>
      <c r="BE386" s="198">
        <f>IF(N386="základní",J386,0)</f>
        <v>0</v>
      </c>
      <c r="BF386" s="198">
        <f>IF(N386="snížená",J386,0)</f>
        <v>0</v>
      </c>
      <c r="BG386" s="198">
        <f>IF(N386="zákl. přenesená",J386,0)</f>
        <v>0</v>
      </c>
      <c r="BH386" s="198">
        <f>IF(N386="sníž. přenesená",J386,0)</f>
        <v>0</v>
      </c>
      <c r="BI386" s="198">
        <f>IF(N386="nulová",J386,0)</f>
        <v>0</v>
      </c>
      <c r="BJ386" s="18" t="s">
        <v>82</v>
      </c>
      <c r="BK386" s="198">
        <f>ROUND(I386*H386,2)</f>
        <v>0</v>
      </c>
      <c r="BL386" s="18" t="s">
        <v>189</v>
      </c>
      <c r="BM386" s="197" t="s">
        <v>1785</v>
      </c>
    </row>
    <row r="387" spans="2:65" s="12" customFormat="1">
      <c r="B387" s="202"/>
      <c r="C387" s="203"/>
      <c r="D387" s="199" t="s">
        <v>193</v>
      </c>
      <c r="E387" s="204" t="s">
        <v>28</v>
      </c>
      <c r="F387" s="205" t="s">
        <v>1601</v>
      </c>
      <c r="G387" s="203"/>
      <c r="H387" s="206">
        <v>143.97999999999999</v>
      </c>
      <c r="I387" s="207"/>
      <c r="J387" s="203"/>
      <c r="K387" s="203"/>
      <c r="L387" s="208"/>
      <c r="M387" s="209"/>
      <c r="N387" s="210"/>
      <c r="O387" s="210"/>
      <c r="P387" s="210"/>
      <c r="Q387" s="210"/>
      <c r="R387" s="210"/>
      <c r="S387" s="210"/>
      <c r="T387" s="211"/>
      <c r="AT387" s="212" t="s">
        <v>193</v>
      </c>
      <c r="AU387" s="212" t="s">
        <v>84</v>
      </c>
      <c r="AV387" s="12" t="s">
        <v>84</v>
      </c>
      <c r="AW387" s="12" t="s">
        <v>36</v>
      </c>
      <c r="AX387" s="12" t="s">
        <v>75</v>
      </c>
      <c r="AY387" s="212" t="s">
        <v>182</v>
      </c>
    </row>
    <row r="388" spans="2:65" s="12" customFormat="1">
      <c r="B388" s="202"/>
      <c r="C388" s="203"/>
      <c r="D388" s="199" t="s">
        <v>193</v>
      </c>
      <c r="E388" s="204" t="s">
        <v>28</v>
      </c>
      <c r="F388" s="205" t="s">
        <v>1602</v>
      </c>
      <c r="G388" s="203"/>
      <c r="H388" s="206">
        <v>132.66</v>
      </c>
      <c r="I388" s="207"/>
      <c r="J388" s="203"/>
      <c r="K388" s="203"/>
      <c r="L388" s="208"/>
      <c r="M388" s="209"/>
      <c r="N388" s="210"/>
      <c r="O388" s="210"/>
      <c r="P388" s="210"/>
      <c r="Q388" s="210"/>
      <c r="R388" s="210"/>
      <c r="S388" s="210"/>
      <c r="T388" s="211"/>
      <c r="AT388" s="212" t="s">
        <v>193</v>
      </c>
      <c r="AU388" s="212" t="s">
        <v>84</v>
      </c>
      <c r="AV388" s="12" t="s">
        <v>84</v>
      </c>
      <c r="AW388" s="12" t="s">
        <v>36</v>
      </c>
      <c r="AX388" s="12" t="s">
        <v>75</v>
      </c>
      <c r="AY388" s="212" t="s">
        <v>182</v>
      </c>
    </row>
    <row r="389" spans="2:65" s="13" customFormat="1">
      <c r="B389" s="213"/>
      <c r="C389" s="214"/>
      <c r="D389" s="199" t="s">
        <v>193</v>
      </c>
      <c r="E389" s="215" t="s">
        <v>28</v>
      </c>
      <c r="F389" s="216" t="s">
        <v>196</v>
      </c>
      <c r="G389" s="214"/>
      <c r="H389" s="217">
        <v>276.64</v>
      </c>
      <c r="I389" s="218"/>
      <c r="J389" s="214"/>
      <c r="K389" s="214"/>
      <c r="L389" s="219"/>
      <c r="M389" s="220"/>
      <c r="N389" s="221"/>
      <c r="O389" s="221"/>
      <c r="P389" s="221"/>
      <c r="Q389" s="221"/>
      <c r="R389" s="221"/>
      <c r="S389" s="221"/>
      <c r="T389" s="222"/>
      <c r="AT389" s="223" t="s">
        <v>193</v>
      </c>
      <c r="AU389" s="223" t="s">
        <v>84</v>
      </c>
      <c r="AV389" s="13" t="s">
        <v>189</v>
      </c>
      <c r="AW389" s="13" t="s">
        <v>36</v>
      </c>
      <c r="AX389" s="13" t="s">
        <v>82</v>
      </c>
      <c r="AY389" s="223" t="s">
        <v>182</v>
      </c>
    </row>
    <row r="390" spans="2:65" s="11" customFormat="1" ht="22.9" customHeight="1">
      <c r="B390" s="170"/>
      <c r="C390" s="171"/>
      <c r="D390" s="172" t="s">
        <v>74</v>
      </c>
      <c r="E390" s="184" t="s">
        <v>235</v>
      </c>
      <c r="F390" s="184" t="s">
        <v>313</v>
      </c>
      <c r="G390" s="171"/>
      <c r="H390" s="171"/>
      <c r="I390" s="174"/>
      <c r="J390" s="185">
        <f>BK390</f>
        <v>0</v>
      </c>
      <c r="K390" s="171"/>
      <c r="L390" s="176"/>
      <c r="M390" s="177"/>
      <c r="N390" s="178"/>
      <c r="O390" s="178"/>
      <c r="P390" s="179">
        <f>SUM(P391:P403)</f>
        <v>0</v>
      </c>
      <c r="Q390" s="178"/>
      <c r="R390" s="179">
        <f>SUM(R391:R403)</f>
        <v>112.57411300000001</v>
      </c>
      <c r="S390" s="178"/>
      <c r="T390" s="180">
        <f>SUM(T391:T403)</f>
        <v>0</v>
      </c>
      <c r="AR390" s="181" t="s">
        <v>82</v>
      </c>
      <c r="AT390" s="182" t="s">
        <v>74</v>
      </c>
      <c r="AU390" s="182" t="s">
        <v>82</v>
      </c>
      <c r="AY390" s="181" t="s">
        <v>182</v>
      </c>
      <c r="BK390" s="183">
        <f>SUM(BK391:BK403)</f>
        <v>0</v>
      </c>
    </row>
    <row r="391" spans="2:65" s="1" customFormat="1" ht="16.5" customHeight="1">
      <c r="B391" s="35"/>
      <c r="C391" s="186" t="s">
        <v>1786</v>
      </c>
      <c r="D391" s="186" t="s">
        <v>184</v>
      </c>
      <c r="E391" s="187" t="s">
        <v>1787</v>
      </c>
      <c r="F391" s="188" t="s">
        <v>1788</v>
      </c>
      <c r="G391" s="189" t="s">
        <v>317</v>
      </c>
      <c r="H391" s="190">
        <v>360.5</v>
      </c>
      <c r="I391" s="191"/>
      <c r="J391" s="192">
        <f>ROUND(I391*H391,2)</f>
        <v>0</v>
      </c>
      <c r="K391" s="188" t="s">
        <v>188</v>
      </c>
      <c r="L391" s="39"/>
      <c r="M391" s="193" t="s">
        <v>28</v>
      </c>
      <c r="N391" s="194" t="s">
        <v>46</v>
      </c>
      <c r="O391" s="64"/>
      <c r="P391" s="195">
        <f>O391*H391</f>
        <v>0</v>
      </c>
      <c r="Q391" s="195">
        <v>0.29221000000000003</v>
      </c>
      <c r="R391" s="195">
        <f>Q391*H391</f>
        <v>105.341705</v>
      </c>
      <c r="S391" s="195">
        <v>0</v>
      </c>
      <c r="T391" s="196">
        <f>S391*H391</f>
        <v>0</v>
      </c>
      <c r="AR391" s="197" t="s">
        <v>189</v>
      </c>
      <c r="AT391" s="197" t="s">
        <v>184</v>
      </c>
      <c r="AU391" s="197" t="s">
        <v>84</v>
      </c>
      <c r="AY391" s="18" t="s">
        <v>182</v>
      </c>
      <c r="BE391" s="198">
        <f>IF(N391="základní",J391,0)</f>
        <v>0</v>
      </c>
      <c r="BF391" s="198">
        <f>IF(N391="snížená",J391,0)</f>
        <v>0</v>
      </c>
      <c r="BG391" s="198">
        <f>IF(N391="zákl. přenesená",J391,0)</f>
        <v>0</v>
      </c>
      <c r="BH391" s="198">
        <f>IF(N391="sníž. přenesená",J391,0)</f>
        <v>0</v>
      </c>
      <c r="BI391" s="198">
        <f>IF(N391="nulová",J391,0)</f>
        <v>0</v>
      </c>
      <c r="BJ391" s="18" t="s">
        <v>82</v>
      </c>
      <c r="BK391" s="198">
        <f>ROUND(I391*H391,2)</f>
        <v>0</v>
      </c>
      <c r="BL391" s="18" t="s">
        <v>189</v>
      </c>
      <c r="BM391" s="197" t="s">
        <v>1789</v>
      </c>
    </row>
    <row r="392" spans="2:65" s="1" customFormat="1" ht="39">
      <c r="B392" s="35"/>
      <c r="C392" s="36"/>
      <c r="D392" s="199" t="s">
        <v>191</v>
      </c>
      <c r="E392" s="36"/>
      <c r="F392" s="200" t="s">
        <v>1790</v>
      </c>
      <c r="G392" s="36"/>
      <c r="H392" s="36"/>
      <c r="I392" s="115"/>
      <c r="J392" s="36"/>
      <c r="K392" s="36"/>
      <c r="L392" s="39"/>
      <c r="M392" s="201"/>
      <c r="N392" s="64"/>
      <c r="O392" s="64"/>
      <c r="P392" s="64"/>
      <c r="Q392" s="64"/>
      <c r="R392" s="64"/>
      <c r="S392" s="64"/>
      <c r="T392" s="65"/>
      <c r="AT392" s="18" t="s">
        <v>191</v>
      </c>
      <c r="AU392" s="18" t="s">
        <v>84</v>
      </c>
    </row>
    <row r="393" spans="2:65" s="12" customFormat="1">
      <c r="B393" s="202"/>
      <c r="C393" s="203"/>
      <c r="D393" s="199" t="s">
        <v>193</v>
      </c>
      <c r="E393" s="204" t="s">
        <v>28</v>
      </c>
      <c r="F393" s="205" t="s">
        <v>1791</v>
      </c>
      <c r="G393" s="203"/>
      <c r="H393" s="206">
        <v>360.5</v>
      </c>
      <c r="I393" s="207"/>
      <c r="J393" s="203"/>
      <c r="K393" s="203"/>
      <c r="L393" s="208"/>
      <c r="M393" s="209"/>
      <c r="N393" s="210"/>
      <c r="O393" s="210"/>
      <c r="P393" s="210"/>
      <c r="Q393" s="210"/>
      <c r="R393" s="210"/>
      <c r="S393" s="210"/>
      <c r="T393" s="211"/>
      <c r="AT393" s="212" t="s">
        <v>193</v>
      </c>
      <c r="AU393" s="212" t="s">
        <v>84</v>
      </c>
      <c r="AV393" s="12" t="s">
        <v>84</v>
      </c>
      <c r="AW393" s="12" t="s">
        <v>36</v>
      </c>
      <c r="AX393" s="12" t="s">
        <v>82</v>
      </c>
      <c r="AY393" s="212" t="s">
        <v>182</v>
      </c>
    </row>
    <row r="394" spans="2:65" s="1" customFormat="1" ht="16.5" customHeight="1">
      <c r="B394" s="35"/>
      <c r="C394" s="224" t="s">
        <v>1792</v>
      </c>
      <c r="D394" s="224" t="s">
        <v>269</v>
      </c>
      <c r="E394" s="225" t="s">
        <v>1793</v>
      </c>
      <c r="F394" s="226" t="s">
        <v>1794</v>
      </c>
      <c r="G394" s="227" t="s">
        <v>265</v>
      </c>
      <c r="H394" s="228">
        <v>702.96</v>
      </c>
      <c r="I394" s="229"/>
      <c r="J394" s="230">
        <f>ROUND(I394*H394,2)</f>
        <v>0</v>
      </c>
      <c r="K394" s="226" t="s">
        <v>28</v>
      </c>
      <c r="L394" s="231"/>
      <c r="M394" s="232" t="s">
        <v>28</v>
      </c>
      <c r="N394" s="233" t="s">
        <v>46</v>
      </c>
      <c r="O394" s="64"/>
      <c r="P394" s="195">
        <f>O394*H394</f>
        <v>0</v>
      </c>
      <c r="Q394" s="195">
        <v>9.7999999999999997E-3</v>
      </c>
      <c r="R394" s="195">
        <f>Q394*H394</f>
        <v>6.8890080000000005</v>
      </c>
      <c r="S394" s="195">
        <v>0</v>
      </c>
      <c r="T394" s="196">
        <f>S394*H394</f>
        <v>0</v>
      </c>
      <c r="AR394" s="197" t="s">
        <v>230</v>
      </c>
      <c r="AT394" s="197" t="s">
        <v>269</v>
      </c>
      <c r="AU394" s="197" t="s">
        <v>84</v>
      </c>
      <c r="AY394" s="18" t="s">
        <v>182</v>
      </c>
      <c r="BE394" s="198">
        <f>IF(N394="základní",J394,0)</f>
        <v>0</v>
      </c>
      <c r="BF394" s="198">
        <f>IF(N394="snížená",J394,0)</f>
        <v>0</v>
      </c>
      <c r="BG394" s="198">
        <f>IF(N394="zákl. přenesená",J394,0)</f>
        <v>0</v>
      </c>
      <c r="BH394" s="198">
        <f>IF(N394="sníž. přenesená",J394,0)</f>
        <v>0</v>
      </c>
      <c r="BI394" s="198">
        <f>IF(N394="nulová",J394,0)</f>
        <v>0</v>
      </c>
      <c r="BJ394" s="18" t="s">
        <v>82</v>
      </c>
      <c r="BK394" s="198">
        <f>ROUND(I394*H394,2)</f>
        <v>0</v>
      </c>
      <c r="BL394" s="18" t="s">
        <v>189</v>
      </c>
      <c r="BM394" s="197" t="s">
        <v>1795</v>
      </c>
    </row>
    <row r="395" spans="2:65" s="12" customFormat="1">
      <c r="B395" s="202"/>
      <c r="C395" s="203"/>
      <c r="D395" s="199" t="s">
        <v>193</v>
      </c>
      <c r="E395" s="204" t="s">
        <v>28</v>
      </c>
      <c r="F395" s="205" t="s">
        <v>1796</v>
      </c>
      <c r="G395" s="203"/>
      <c r="H395" s="206">
        <v>702.96</v>
      </c>
      <c r="I395" s="207"/>
      <c r="J395" s="203"/>
      <c r="K395" s="203"/>
      <c r="L395" s="208"/>
      <c r="M395" s="209"/>
      <c r="N395" s="210"/>
      <c r="O395" s="210"/>
      <c r="P395" s="210"/>
      <c r="Q395" s="210"/>
      <c r="R395" s="210"/>
      <c r="S395" s="210"/>
      <c r="T395" s="211"/>
      <c r="AT395" s="212" t="s">
        <v>193</v>
      </c>
      <c r="AU395" s="212" t="s">
        <v>84</v>
      </c>
      <c r="AV395" s="12" t="s">
        <v>84</v>
      </c>
      <c r="AW395" s="12" t="s">
        <v>36</v>
      </c>
      <c r="AX395" s="12" t="s">
        <v>82</v>
      </c>
      <c r="AY395" s="212" t="s">
        <v>182</v>
      </c>
    </row>
    <row r="396" spans="2:65" s="1" customFormat="1" ht="16.5" customHeight="1">
      <c r="B396" s="35"/>
      <c r="C396" s="224" t="s">
        <v>1797</v>
      </c>
      <c r="D396" s="224" t="s">
        <v>269</v>
      </c>
      <c r="E396" s="225" t="s">
        <v>1798</v>
      </c>
      <c r="F396" s="226" t="s">
        <v>1799</v>
      </c>
      <c r="G396" s="227" t="s">
        <v>265</v>
      </c>
      <c r="H396" s="228">
        <v>16.16</v>
      </c>
      <c r="I396" s="229"/>
      <c r="J396" s="230">
        <f>ROUND(I396*H396,2)</f>
        <v>0</v>
      </c>
      <c r="K396" s="226" t="s">
        <v>28</v>
      </c>
      <c r="L396" s="231"/>
      <c r="M396" s="232" t="s">
        <v>28</v>
      </c>
      <c r="N396" s="233" t="s">
        <v>46</v>
      </c>
      <c r="O396" s="64"/>
      <c r="P396" s="195">
        <f>O396*H396</f>
        <v>0</v>
      </c>
      <c r="Q396" s="195">
        <v>5.0000000000000001E-3</v>
      </c>
      <c r="R396" s="195">
        <f>Q396*H396</f>
        <v>8.0799999999999997E-2</v>
      </c>
      <c r="S396" s="195">
        <v>0</v>
      </c>
      <c r="T396" s="196">
        <f>S396*H396</f>
        <v>0</v>
      </c>
      <c r="AR396" s="197" t="s">
        <v>230</v>
      </c>
      <c r="AT396" s="197" t="s">
        <v>269</v>
      </c>
      <c r="AU396" s="197" t="s">
        <v>84</v>
      </c>
      <c r="AY396" s="18" t="s">
        <v>182</v>
      </c>
      <c r="BE396" s="198">
        <f>IF(N396="základní",J396,0)</f>
        <v>0</v>
      </c>
      <c r="BF396" s="198">
        <f>IF(N396="snížená",J396,0)</f>
        <v>0</v>
      </c>
      <c r="BG396" s="198">
        <f>IF(N396="zákl. přenesená",J396,0)</f>
        <v>0</v>
      </c>
      <c r="BH396" s="198">
        <f>IF(N396="sníž. přenesená",J396,0)</f>
        <v>0</v>
      </c>
      <c r="BI396" s="198">
        <f>IF(N396="nulová",J396,0)</f>
        <v>0</v>
      </c>
      <c r="BJ396" s="18" t="s">
        <v>82</v>
      </c>
      <c r="BK396" s="198">
        <f>ROUND(I396*H396,2)</f>
        <v>0</v>
      </c>
      <c r="BL396" s="18" t="s">
        <v>189</v>
      </c>
      <c r="BM396" s="197" t="s">
        <v>1800</v>
      </c>
    </row>
    <row r="397" spans="2:65" s="12" customFormat="1">
      <c r="B397" s="202"/>
      <c r="C397" s="203"/>
      <c r="D397" s="199" t="s">
        <v>193</v>
      </c>
      <c r="E397" s="204" t="s">
        <v>28</v>
      </c>
      <c r="F397" s="205" t="s">
        <v>1801</v>
      </c>
      <c r="G397" s="203"/>
      <c r="H397" s="206">
        <v>16.16</v>
      </c>
      <c r="I397" s="207"/>
      <c r="J397" s="203"/>
      <c r="K397" s="203"/>
      <c r="L397" s="208"/>
      <c r="M397" s="209"/>
      <c r="N397" s="210"/>
      <c r="O397" s="210"/>
      <c r="P397" s="210"/>
      <c r="Q397" s="210"/>
      <c r="R397" s="210"/>
      <c r="S397" s="210"/>
      <c r="T397" s="211"/>
      <c r="AT397" s="212" t="s">
        <v>193</v>
      </c>
      <c r="AU397" s="212" t="s">
        <v>84</v>
      </c>
      <c r="AV397" s="12" t="s">
        <v>84</v>
      </c>
      <c r="AW397" s="12" t="s">
        <v>36</v>
      </c>
      <c r="AX397" s="12" t="s">
        <v>82</v>
      </c>
      <c r="AY397" s="212" t="s">
        <v>182</v>
      </c>
    </row>
    <row r="398" spans="2:65" s="1" customFormat="1" ht="16.5" customHeight="1">
      <c r="B398" s="35"/>
      <c r="C398" s="224" t="s">
        <v>1802</v>
      </c>
      <c r="D398" s="224" t="s">
        <v>269</v>
      </c>
      <c r="E398" s="225" t="s">
        <v>1803</v>
      </c>
      <c r="F398" s="226" t="s">
        <v>1804</v>
      </c>
      <c r="G398" s="227" t="s">
        <v>265</v>
      </c>
      <c r="H398" s="228">
        <v>16.16</v>
      </c>
      <c r="I398" s="229"/>
      <c r="J398" s="230">
        <f>ROUND(I398*H398,2)</f>
        <v>0</v>
      </c>
      <c r="K398" s="226" t="s">
        <v>28</v>
      </c>
      <c r="L398" s="231"/>
      <c r="M398" s="232" t="s">
        <v>28</v>
      </c>
      <c r="N398" s="233" t="s">
        <v>46</v>
      </c>
      <c r="O398" s="64"/>
      <c r="P398" s="195">
        <f>O398*H398</f>
        <v>0</v>
      </c>
      <c r="Q398" s="195">
        <v>5.0000000000000001E-3</v>
      </c>
      <c r="R398" s="195">
        <f>Q398*H398</f>
        <v>8.0799999999999997E-2</v>
      </c>
      <c r="S398" s="195">
        <v>0</v>
      </c>
      <c r="T398" s="196">
        <f>S398*H398</f>
        <v>0</v>
      </c>
      <c r="AR398" s="197" t="s">
        <v>230</v>
      </c>
      <c r="AT398" s="197" t="s">
        <v>269</v>
      </c>
      <c r="AU398" s="197" t="s">
        <v>84</v>
      </c>
      <c r="AY398" s="18" t="s">
        <v>182</v>
      </c>
      <c r="BE398" s="198">
        <f>IF(N398="základní",J398,0)</f>
        <v>0</v>
      </c>
      <c r="BF398" s="198">
        <f>IF(N398="snížená",J398,0)</f>
        <v>0</v>
      </c>
      <c r="BG398" s="198">
        <f>IF(N398="zákl. přenesená",J398,0)</f>
        <v>0</v>
      </c>
      <c r="BH398" s="198">
        <f>IF(N398="sníž. přenesená",J398,0)</f>
        <v>0</v>
      </c>
      <c r="BI398" s="198">
        <f>IF(N398="nulová",J398,0)</f>
        <v>0</v>
      </c>
      <c r="BJ398" s="18" t="s">
        <v>82</v>
      </c>
      <c r="BK398" s="198">
        <f>ROUND(I398*H398,2)</f>
        <v>0</v>
      </c>
      <c r="BL398" s="18" t="s">
        <v>189</v>
      </c>
      <c r="BM398" s="197" t="s">
        <v>1805</v>
      </c>
    </row>
    <row r="399" spans="2:65" s="12" customFormat="1">
      <c r="B399" s="202"/>
      <c r="C399" s="203"/>
      <c r="D399" s="199" t="s">
        <v>193</v>
      </c>
      <c r="E399" s="204" t="s">
        <v>28</v>
      </c>
      <c r="F399" s="205" t="s">
        <v>1801</v>
      </c>
      <c r="G399" s="203"/>
      <c r="H399" s="206">
        <v>16.16</v>
      </c>
      <c r="I399" s="207"/>
      <c r="J399" s="203"/>
      <c r="K399" s="203"/>
      <c r="L399" s="208"/>
      <c r="M399" s="209"/>
      <c r="N399" s="210"/>
      <c r="O399" s="210"/>
      <c r="P399" s="210"/>
      <c r="Q399" s="210"/>
      <c r="R399" s="210"/>
      <c r="S399" s="210"/>
      <c r="T399" s="211"/>
      <c r="AT399" s="212" t="s">
        <v>193</v>
      </c>
      <c r="AU399" s="212" t="s">
        <v>84</v>
      </c>
      <c r="AV399" s="12" t="s">
        <v>84</v>
      </c>
      <c r="AW399" s="12" t="s">
        <v>36</v>
      </c>
      <c r="AX399" s="12" t="s">
        <v>82</v>
      </c>
      <c r="AY399" s="212" t="s">
        <v>182</v>
      </c>
    </row>
    <row r="400" spans="2:65" s="1" customFormat="1" ht="16.5" customHeight="1">
      <c r="B400" s="35"/>
      <c r="C400" s="224" t="s">
        <v>1806</v>
      </c>
      <c r="D400" s="224" t="s">
        <v>269</v>
      </c>
      <c r="E400" s="225" t="s">
        <v>1807</v>
      </c>
      <c r="F400" s="226" t="s">
        <v>1808</v>
      </c>
      <c r="G400" s="227" t="s">
        <v>265</v>
      </c>
      <c r="H400" s="228">
        <v>18.18</v>
      </c>
      <c r="I400" s="229"/>
      <c r="J400" s="230">
        <f>ROUND(I400*H400,2)</f>
        <v>0</v>
      </c>
      <c r="K400" s="226" t="s">
        <v>28</v>
      </c>
      <c r="L400" s="231"/>
      <c r="M400" s="232" t="s">
        <v>28</v>
      </c>
      <c r="N400" s="233" t="s">
        <v>46</v>
      </c>
      <c r="O400" s="64"/>
      <c r="P400" s="195">
        <f>O400*H400</f>
        <v>0</v>
      </c>
      <c r="Q400" s="195">
        <v>5.0000000000000001E-3</v>
      </c>
      <c r="R400" s="195">
        <f>Q400*H400</f>
        <v>9.0899999999999995E-2</v>
      </c>
      <c r="S400" s="195">
        <v>0</v>
      </c>
      <c r="T400" s="196">
        <f>S400*H400</f>
        <v>0</v>
      </c>
      <c r="AR400" s="197" t="s">
        <v>230</v>
      </c>
      <c r="AT400" s="197" t="s">
        <v>269</v>
      </c>
      <c r="AU400" s="197" t="s">
        <v>84</v>
      </c>
      <c r="AY400" s="18" t="s">
        <v>182</v>
      </c>
      <c r="BE400" s="198">
        <f>IF(N400="základní",J400,0)</f>
        <v>0</v>
      </c>
      <c r="BF400" s="198">
        <f>IF(N400="snížená",J400,0)</f>
        <v>0</v>
      </c>
      <c r="BG400" s="198">
        <f>IF(N400="zákl. přenesená",J400,0)</f>
        <v>0</v>
      </c>
      <c r="BH400" s="198">
        <f>IF(N400="sníž. přenesená",J400,0)</f>
        <v>0</v>
      </c>
      <c r="BI400" s="198">
        <f>IF(N400="nulová",J400,0)</f>
        <v>0</v>
      </c>
      <c r="BJ400" s="18" t="s">
        <v>82</v>
      </c>
      <c r="BK400" s="198">
        <f>ROUND(I400*H400,2)</f>
        <v>0</v>
      </c>
      <c r="BL400" s="18" t="s">
        <v>189</v>
      </c>
      <c r="BM400" s="197" t="s">
        <v>1809</v>
      </c>
    </row>
    <row r="401" spans="2:65" s="12" customFormat="1">
      <c r="B401" s="202"/>
      <c r="C401" s="203"/>
      <c r="D401" s="199" t="s">
        <v>193</v>
      </c>
      <c r="E401" s="204" t="s">
        <v>28</v>
      </c>
      <c r="F401" s="205" t="s">
        <v>1810</v>
      </c>
      <c r="G401" s="203"/>
      <c r="H401" s="206">
        <v>18.18</v>
      </c>
      <c r="I401" s="207"/>
      <c r="J401" s="203"/>
      <c r="K401" s="203"/>
      <c r="L401" s="208"/>
      <c r="M401" s="209"/>
      <c r="N401" s="210"/>
      <c r="O401" s="210"/>
      <c r="P401" s="210"/>
      <c r="Q401" s="210"/>
      <c r="R401" s="210"/>
      <c r="S401" s="210"/>
      <c r="T401" s="211"/>
      <c r="AT401" s="212" t="s">
        <v>193</v>
      </c>
      <c r="AU401" s="212" t="s">
        <v>84</v>
      </c>
      <c r="AV401" s="12" t="s">
        <v>84</v>
      </c>
      <c r="AW401" s="12" t="s">
        <v>36</v>
      </c>
      <c r="AX401" s="12" t="s">
        <v>82</v>
      </c>
      <c r="AY401" s="212" t="s">
        <v>182</v>
      </c>
    </row>
    <row r="402" spans="2:65" s="1" customFormat="1" ht="16.5" customHeight="1">
      <c r="B402" s="35"/>
      <c r="C402" s="224" t="s">
        <v>1811</v>
      </c>
      <c r="D402" s="224" t="s">
        <v>269</v>
      </c>
      <c r="E402" s="225" t="s">
        <v>1812</v>
      </c>
      <c r="F402" s="226" t="s">
        <v>1813</v>
      </c>
      <c r="G402" s="227" t="s">
        <v>265</v>
      </c>
      <c r="H402" s="228">
        <v>18.18</v>
      </c>
      <c r="I402" s="229"/>
      <c r="J402" s="230">
        <f>ROUND(I402*H402,2)</f>
        <v>0</v>
      </c>
      <c r="K402" s="226" t="s">
        <v>28</v>
      </c>
      <c r="L402" s="231"/>
      <c r="M402" s="232" t="s">
        <v>28</v>
      </c>
      <c r="N402" s="233" t="s">
        <v>46</v>
      </c>
      <c r="O402" s="64"/>
      <c r="P402" s="195">
        <f>O402*H402</f>
        <v>0</v>
      </c>
      <c r="Q402" s="195">
        <v>5.0000000000000001E-3</v>
      </c>
      <c r="R402" s="195">
        <f>Q402*H402</f>
        <v>9.0899999999999995E-2</v>
      </c>
      <c r="S402" s="195">
        <v>0</v>
      </c>
      <c r="T402" s="196">
        <f>S402*H402</f>
        <v>0</v>
      </c>
      <c r="AR402" s="197" t="s">
        <v>230</v>
      </c>
      <c r="AT402" s="197" t="s">
        <v>269</v>
      </c>
      <c r="AU402" s="197" t="s">
        <v>84</v>
      </c>
      <c r="AY402" s="18" t="s">
        <v>182</v>
      </c>
      <c r="BE402" s="198">
        <f>IF(N402="základní",J402,0)</f>
        <v>0</v>
      </c>
      <c r="BF402" s="198">
        <f>IF(N402="snížená",J402,0)</f>
        <v>0</v>
      </c>
      <c r="BG402" s="198">
        <f>IF(N402="zákl. přenesená",J402,0)</f>
        <v>0</v>
      </c>
      <c r="BH402" s="198">
        <f>IF(N402="sníž. přenesená",J402,0)</f>
        <v>0</v>
      </c>
      <c r="BI402" s="198">
        <f>IF(N402="nulová",J402,0)</f>
        <v>0</v>
      </c>
      <c r="BJ402" s="18" t="s">
        <v>82</v>
      </c>
      <c r="BK402" s="198">
        <f>ROUND(I402*H402,2)</f>
        <v>0</v>
      </c>
      <c r="BL402" s="18" t="s">
        <v>189</v>
      </c>
      <c r="BM402" s="197" t="s">
        <v>1814</v>
      </c>
    </row>
    <row r="403" spans="2:65" s="12" customFormat="1">
      <c r="B403" s="202"/>
      <c r="C403" s="203"/>
      <c r="D403" s="199" t="s">
        <v>193</v>
      </c>
      <c r="E403" s="204" t="s">
        <v>28</v>
      </c>
      <c r="F403" s="205" t="s">
        <v>1810</v>
      </c>
      <c r="G403" s="203"/>
      <c r="H403" s="206">
        <v>18.18</v>
      </c>
      <c r="I403" s="207"/>
      <c r="J403" s="203"/>
      <c r="K403" s="203"/>
      <c r="L403" s="208"/>
      <c r="M403" s="209"/>
      <c r="N403" s="210"/>
      <c r="O403" s="210"/>
      <c r="P403" s="210"/>
      <c r="Q403" s="210"/>
      <c r="R403" s="210"/>
      <c r="S403" s="210"/>
      <c r="T403" s="211"/>
      <c r="AT403" s="212" t="s">
        <v>193</v>
      </c>
      <c r="AU403" s="212" t="s">
        <v>84</v>
      </c>
      <c r="AV403" s="12" t="s">
        <v>84</v>
      </c>
      <c r="AW403" s="12" t="s">
        <v>36</v>
      </c>
      <c r="AX403" s="12" t="s">
        <v>82</v>
      </c>
      <c r="AY403" s="212" t="s">
        <v>182</v>
      </c>
    </row>
    <row r="404" spans="2:65" s="11" customFormat="1" ht="22.9" customHeight="1">
      <c r="B404" s="170"/>
      <c r="C404" s="171"/>
      <c r="D404" s="172" t="s">
        <v>74</v>
      </c>
      <c r="E404" s="184" t="s">
        <v>337</v>
      </c>
      <c r="F404" s="184" t="s">
        <v>338</v>
      </c>
      <c r="G404" s="171"/>
      <c r="H404" s="171"/>
      <c r="I404" s="174"/>
      <c r="J404" s="185">
        <f>BK404</f>
        <v>0</v>
      </c>
      <c r="K404" s="171"/>
      <c r="L404" s="176"/>
      <c r="M404" s="177"/>
      <c r="N404" s="178"/>
      <c r="O404" s="178"/>
      <c r="P404" s="179">
        <f>SUM(P405:P406)</f>
        <v>0</v>
      </c>
      <c r="Q404" s="178"/>
      <c r="R404" s="179">
        <f>SUM(R405:R406)</f>
        <v>0</v>
      </c>
      <c r="S404" s="178"/>
      <c r="T404" s="180">
        <f>SUM(T405:T406)</f>
        <v>0</v>
      </c>
      <c r="AR404" s="181" t="s">
        <v>82</v>
      </c>
      <c r="AT404" s="182" t="s">
        <v>74</v>
      </c>
      <c r="AU404" s="182" t="s">
        <v>82</v>
      </c>
      <c r="AY404" s="181" t="s">
        <v>182</v>
      </c>
      <c r="BK404" s="183">
        <f>SUM(BK405:BK406)</f>
        <v>0</v>
      </c>
    </row>
    <row r="405" spans="2:65" s="1" customFormat="1" ht="24" customHeight="1">
      <c r="B405" s="35"/>
      <c r="C405" s="186" t="s">
        <v>1815</v>
      </c>
      <c r="D405" s="186" t="s">
        <v>184</v>
      </c>
      <c r="E405" s="187" t="s">
        <v>534</v>
      </c>
      <c r="F405" s="188" t="s">
        <v>535</v>
      </c>
      <c r="G405" s="189" t="s">
        <v>243</v>
      </c>
      <c r="H405" s="190">
        <v>696.38900000000001</v>
      </c>
      <c r="I405" s="191"/>
      <c r="J405" s="192">
        <f>ROUND(I405*H405,2)</f>
        <v>0</v>
      </c>
      <c r="K405" s="188" t="s">
        <v>188</v>
      </c>
      <c r="L405" s="39"/>
      <c r="M405" s="193" t="s">
        <v>28</v>
      </c>
      <c r="N405" s="194" t="s">
        <v>46</v>
      </c>
      <c r="O405" s="64"/>
      <c r="P405" s="195">
        <f>O405*H405</f>
        <v>0</v>
      </c>
      <c r="Q405" s="195">
        <v>0</v>
      </c>
      <c r="R405" s="195">
        <f>Q405*H405</f>
        <v>0</v>
      </c>
      <c r="S405" s="195">
        <v>0</v>
      </c>
      <c r="T405" s="196">
        <f>S405*H405</f>
        <v>0</v>
      </c>
      <c r="AR405" s="197" t="s">
        <v>189</v>
      </c>
      <c r="AT405" s="197" t="s">
        <v>184</v>
      </c>
      <c r="AU405" s="197" t="s">
        <v>84</v>
      </c>
      <c r="AY405" s="18" t="s">
        <v>182</v>
      </c>
      <c r="BE405" s="198">
        <f>IF(N405="základní",J405,0)</f>
        <v>0</v>
      </c>
      <c r="BF405" s="198">
        <f>IF(N405="snížená",J405,0)</f>
        <v>0</v>
      </c>
      <c r="BG405" s="198">
        <f>IF(N405="zákl. přenesená",J405,0)</f>
        <v>0</v>
      </c>
      <c r="BH405" s="198">
        <f>IF(N405="sníž. přenesená",J405,0)</f>
        <v>0</v>
      </c>
      <c r="BI405" s="198">
        <f>IF(N405="nulová",J405,0)</f>
        <v>0</v>
      </c>
      <c r="BJ405" s="18" t="s">
        <v>82</v>
      </c>
      <c r="BK405" s="198">
        <f>ROUND(I405*H405,2)</f>
        <v>0</v>
      </c>
      <c r="BL405" s="18" t="s">
        <v>189</v>
      </c>
      <c r="BM405" s="197" t="s">
        <v>1816</v>
      </c>
    </row>
    <row r="406" spans="2:65" s="1" customFormat="1" ht="39">
      <c r="B406" s="35"/>
      <c r="C406" s="36"/>
      <c r="D406" s="199" t="s">
        <v>191</v>
      </c>
      <c r="E406" s="36"/>
      <c r="F406" s="200" t="s">
        <v>537</v>
      </c>
      <c r="G406" s="36"/>
      <c r="H406" s="36"/>
      <c r="I406" s="115"/>
      <c r="J406" s="36"/>
      <c r="K406" s="36"/>
      <c r="L406" s="39"/>
      <c r="M406" s="234"/>
      <c r="N406" s="235"/>
      <c r="O406" s="235"/>
      <c r="P406" s="235"/>
      <c r="Q406" s="235"/>
      <c r="R406" s="235"/>
      <c r="S406" s="235"/>
      <c r="T406" s="236"/>
      <c r="AT406" s="18" t="s">
        <v>191</v>
      </c>
      <c r="AU406" s="18" t="s">
        <v>84</v>
      </c>
    </row>
    <row r="407" spans="2:65" s="1" customFormat="1" ht="6.95" customHeight="1">
      <c r="B407" s="47"/>
      <c r="C407" s="48"/>
      <c r="D407" s="48"/>
      <c r="E407" s="48"/>
      <c r="F407" s="48"/>
      <c r="G407" s="48"/>
      <c r="H407" s="48"/>
      <c r="I407" s="138"/>
      <c r="J407" s="48"/>
      <c r="K407" s="48"/>
      <c r="L407" s="39"/>
    </row>
  </sheetData>
  <sheetProtection algorithmName="SHA-512" hashValue="/CPhQ7EWsE6iE0egE3MbKRDoCVNpClMw/L6HjBJ7WN4Anz2uQsdqA7t6Gzl2fUn4pMo5DnJ/aBfjIlq2vNrjKA==" saltValue="0UMmwd/85WyFo80o7Vdfs1gsdBDEr4UdCODZuqbFaN5x0DIDA3HL+uxpRV/frbmWeUs5n01Z8/9FgjPyTQWw8w==" spinCount="100000" sheet="1" objects="1" scenarios="1" formatColumns="0" formatRows="0" autoFilter="0"/>
  <autoFilter ref="C92:K406"/>
  <mergeCells count="12">
    <mergeCell ref="E85:H85"/>
    <mergeCell ref="L2:V2"/>
    <mergeCell ref="E50:H50"/>
    <mergeCell ref="E52:H52"/>
    <mergeCell ref="E54:H54"/>
    <mergeCell ref="E81:H81"/>
    <mergeCell ref="E83:H83"/>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92"/>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132</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1817</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ROUND(J87,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ROUND((SUM(BE87:BE91)),  2)</f>
        <v>0</v>
      </c>
      <c r="I35" s="127">
        <v>0.21</v>
      </c>
      <c r="J35" s="126">
        <f>ROUND(((SUM(BE87:BE91))*I35),  2)</f>
        <v>0</v>
      </c>
      <c r="L35" s="39"/>
    </row>
    <row r="36" spans="2:12" s="1" customFormat="1" ht="14.45" customHeight="1">
      <c r="B36" s="39"/>
      <c r="E36" s="114" t="s">
        <v>47</v>
      </c>
      <c r="F36" s="126">
        <f>ROUND((SUM(BF87:BF91)),  2)</f>
        <v>0</v>
      </c>
      <c r="I36" s="127">
        <v>0.15</v>
      </c>
      <c r="J36" s="126">
        <f>ROUND(((SUM(BF87:BF91))*I36),  2)</f>
        <v>0</v>
      </c>
      <c r="L36" s="39"/>
    </row>
    <row r="37" spans="2:12" s="1" customFormat="1" ht="14.45" hidden="1" customHeight="1">
      <c r="B37" s="39"/>
      <c r="E37" s="114" t="s">
        <v>48</v>
      </c>
      <c r="F37" s="126">
        <f>ROUND((SUM(BG87:BG91)),  2)</f>
        <v>0</v>
      </c>
      <c r="I37" s="127">
        <v>0.21</v>
      </c>
      <c r="J37" s="126">
        <f>0</f>
        <v>0</v>
      </c>
      <c r="L37" s="39"/>
    </row>
    <row r="38" spans="2:12" s="1" customFormat="1" ht="14.45" hidden="1" customHeight="1">
      <c r="B38" s="39"/>
      <c r="E38" s="114" t="s">
        <v>49</v>
      </c>
      <c r="F38" s="126">
        <f>ROUND((SUM(BH87:BH91)),  2)</f>
        <v>0</v>
      </c>
      <c r="I38" s="127">
        <v>0.15</v>
      </c>
      <c r="J38" s="126">
        <f>0</f>
        <v>0</v>
      </c>
      <c r="L38" s="39"/>
    </row>
    <row r="39" spans="2:12" s="1" customFormat="1" ht="14.45" hidden="1" customHeight="1">
      <c r="B39" s="39"/>
      <c r="E39" s="114" t="s">
        <v>50</v>
      </c>
      <c r="F39" s="126">
        <f>ROUND((SUM(BI87:BI91)),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442-ZV-H - SO 442 Parkovací systém</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J87</f>
        <v>0</v>
      </c>
      <c r="K63" s="36"/>
      <c r="L63" s="39"/>
      <c r="AU63" s="18" t="s">
        <v>160</v>
      </c>
    </row>
    <row r="64" spans="2:47" s="8" customFormat="1" ht="24.95" customHeight="1">
      <c r="B64" s="147"/>
      <c r="C64" s="148"/>
      <c r="D64" s="149" t="s">
        <v>639</v>
      </c>
      <c r="E64" s="150"/>
      <c r="F64" s="150"/>
      <c r="G64" s="150"/>
      <c r="H64" s="150"/>
      <c r="I64" s="151"/>
      <c r="J64" s="152">
        <f>J88</f>
        <v>0</v>
      </c>
      <c r="K64" s="148"/>
      <c r="L64" s="153"/>
    </row>
    <row r="65" spans="2:12" s="9" customFormat="1" ht="19.899999999999999" customHeight="1">
      <c r="B65" s="154"/>
      <c r="C65" s="97"/>
      <c r="D65" s="155" t="s">
        <v>742</v>
      </c>
      <c r="E65" s="156"/>
      <c r="F65" s="156"/>
      <c r="G65" s="156"/>
      <c r="H65" s="156"/>
      <c r="I65" s="157"/>
      <c r="J65" s="158">
        <f>J89</f>
        <v>0</v>
      </c>
      <c r="K65" s="97"/>
      <c r="L65" s="159"/>
    </row>
    <row r="66" spans="2:12" s="1" customFormat="1" ht="21.75" customHeight="1">
      <c r="B66" s="35"/>
      <c r="C66" s="36"/>
      <c r="D66" s="36"/>
      <c r="E66" s="36"/>
      <c r="F66" s="36"/>
      <c r="G66" s="36"/>
      <c r="H66" s="36"/>
      <c r="I66" s="115"/>
      <c r="J66" s="36"/>
      <c r="K66" s="36"/>
      <c r="L66" s="39"/>
    </row>
    <row r="67" spans="2:12" s="1" customFormat="1" ht="6.95" customHeight="1">
      <c r="B67" s="47"/>
      <c r="C67" s="48"/>
      <c r="D67" s="48"/>
      <c r="E67" s="48"/>
      <c r="F67" s="48"/>
      <c r="G67" s="48"/>
      <c r="H67" s="48"/>
      <c r="I67" s="138"/>
      <c r="J67" s="48"/>
      <c r="K67" s="48"/>
      <c r="L67" s="39"/>
    </row>
    <row r="71" spans="2:12" s="1" customFormat="1" ht="6.95" customHeight="1">
      <c r="B71" s="49"/>
      <c r="C71" s="50"/>
      <c r="D71" s="50"/>
      <c r="E71" s="50"/>
      <c r="F71" s="50"/>
      <c r="G71" s="50"/>
      <c r="H71" s="50"/>
      <c r="I71" s="141"/>
      <c r="J71" s="50"/>
      <c r="K71" s="50"/>
      <c r="L71" s="39"/>
    </row>
    <row r="72" spans="2:12" s="1" customFormat="1" ht="24.95" customHeight="1">
      <c r="B72" s="35"/>
      <c r="C72" s="24" t="s">
        <v>167</v>
      </c>
      <c r="D72" s="36"/>
      <c r="E72" s="36"/>
      <c r="F72" s="36"/>
      <c r="G72" s="36"/>
      <c r="H72" s="36"/>
      <c r="I72" s="115"/>
      <c r="J72" s="36"/>
      <c r="K72" s="36"/>
      <c r="L72" s="39"/>
    </row>
    <row r="73" spans="2:12" s="1" customFormat="1" ht="6.95" customHeight="1">
      <c r="B73" s="35"/>
      <c r="C73" s="36"/>
      <c r="D73" s="36"/>
      <c r="E73" s="36"/>
      <c r="F73" s="36"/>
      <c r="G73" s="36"/>
      <c r="H73" s="36"/>
      <c r="I73" s="115"/>
      <c r="J73" s="36"/>
      <c r="K73" s="36"/>
      <c r="L73" s="39"/>
    </row>
    <row r="74" spans="2:12" s="1" customFormat="1" ht="12" customHeight="1">
      <c r="B74" s="35"/>
      <c r="C74" s="30" t="s">
        <v>16</v>
      </c>
      <c r="D74" s="36"/>
      <c r="E74" s="36"/>
      <c r="F74" s="36"/>
      <c r="G74" s="36"/>
      <c r="H74" s="36"/>
      <c r="I74" s="115"/>
      <c r="J74" s="36"/>
      <c r="K74" s="36"/>
      <c r="L74" s="39"/>
    </row>
    <row r="75" spans="2:12" s="1" customFormat="1" ht="16.5" customHeight="1">
      <c r="B75" s="35"/>
      <c r="C75" s="36"/>
      <c r="D75" s="36"/>
      <c r="E75" s="394" t="str">
        <f>E7</f>
        <v>PD aktualizace - parkoviště P+R ČD, Lysá nad Labem</v>
      </c>
      <c r="F75" s="395"/>
      <c r="G75" s="395"/>
      <c r="H75" s="395"/>
      <c r="I75" s="115"/>
      <c r="J75" s="36"/>
      <c r="K75" s="36"/>
      <c r="L75" s="39"/>
    </row>
    <row r="76" spans="2:12" ht="12" customHeight="1">
      <c r="B76" s="22"/>
      <c r="C76" s="30" t="s">
        <v>152</v>
      </c>
      <c r="D76" s="23"/>
      <c r="E76" s="23"/>
      <c r="F76" s="23"/>
      <c r="G76" s="23"/>
      <c r="H76" s="23"/>
      <c r="J76" s="23"/>
      <c r="K76" s="23"/>
      <c r="L76" s="21"/>
    </row>
    <row r="77" spans="2:12" s="1" customFormat="1" ht="16.5" customHeight="1">
      <c r="B77" s="35"/>
      <c r="C77" s="36"/>
      <c r="D77" s="36"/>
      <c r="E77" s="394" t="s">
        <v>1095</v>
      </c>
      <c r="F77" s="393"/>
      <c r="G77" s="393"/>
      <c r="H77" s="393"/>
      <c r="I77" s="115"/>
      <c r="J77" s="36"/>
      <c r="K77" s="36"/>
      <c r="L77" s="39"/>
    </row>
    <row r="78" spans="2:12" s="1" customFormat="1" ht="12" customHeight="1">
      <c r="B78" s="35"/>
      <c r="C78" s="30" t="s">
        <v>154</v>
      </c>
      <c r="D78" s="36"/>
      <c r="E78" s="36"/>
      <c r="F78" s="36"/>
      <c r="G78" s="36"/>
      <c r="H78" s="36"/>
      <c r="I78" s="115"/>
      <c r="J78" s="36"/>
      <c r="K78" s="36"/>
      <c r="L78" s="39"/>
    </row>
    <row r="79" spans="2:12" s="1" customFormat="1" ht="16.5" customHeight="1">
      <c r="B79" s="35"/>
      <c r="C79" s="36"/>
      <c r="D79" s="36"/>
      <c r="E79" s="377" t="str">
        <f>E11</f>
        <v>442-ZV-H - SO 442 Parkovací systém</v>
      </c>
      <c r="F79" s="393"/>
      <c r="G79" s="393"/>
      <c r="H79" s="393"/>
      <c r="I79" s="115"/>
      <c r="J79" s="36"/>
      <c r="K79" s="36"/>
      <c r="L79" s="39"/>
    </row>
    <row r="80" spans="2:12" s="1" customFormat="1" ht="6.95" customHeight="1">
      <c r="B80" s="35"/>
      <c r="C80" s="36"/>
      <c r="D80" s="36"/>
      <c r="E80" s="36"/>
      <c r="F80" s="36"/>
      <c r="G80" s="36"/>
      <c r="H80" s="36"/>
      <c r="I80" s="115"/>
      <c r="J80" s="36"/>
      <c r="K80" s="36"/>
      <c r="L80" s="39"/>
    </row>
    <row r="81" spans="2:65" s="1" customFormat="1" ht="12" customHeight="1">
      <c r="B81" s="35"/>
      <c r="C81" s="30" t="s">
        <v>22</v>
      </c>
      <c r="D81" s="36"/>
      <c r="E81" s="36"/>
      <c r="F81" s="28" t="str">
        <f>F14</f>
        <v>Čapkova ul.</v>
      </c>
      <c r="G81" s="36"/>
      <c r="H81" s="36"/>
      <c r="I81" s="116" t="s">
        <v>24</v>
      </c>
      <c r="J81" s="59" t="str">
        <f>IF(J14="","",J14)</f>
        <v>8. 3. 2019</v>
      </c>
      <c r="K81" s="36"/>
      <c r="L81" s="39"/>
    </row>
    <row r="82" spans="2:65" s="1" customFormat="1" ht="6.95" customHeight="1">
      <c r="B82" s="35"/>
      <c r="C82" s="36"/>
      <c r="D82" s="36"/>
      <c r="E82" s="36"/>
      <c r="F82" s="36"/>
      <c r="G82" s="36"/>
      <c r="H82" s="36"/>
      <c r="I82" s="115"/>
      <c r="J82" s="36"/>
      <c r="K82" s="36"/>
      <c r="L82" s="39"/>
    </row>
    <row r="83" spans="2:65" s="1" customFormat="1" ht="27.95" customHeight="1">
      <c r="B83" s="35"/>
      <c r="C83" s="30" t="s">
        <v>26</v>
      </c>
      <c r="D83" s="36"/>
      <c r="E83" s="36"/>
      <c r="F83" s="28" t="str">
        <f>E17</f>
        <v>Město Lysá nad Labem</v>
      </c>
      <c r="G83" s="36"/>
      <c r="H83" s="36"/>
      <c r="I83" s="116" t="s">
        <v>33</v>
      </c>
      <c r="J83" s="33" t="str">
        <f>E23</f>
        <v>AllPlan Projekt s.r.o.</v>
      </c>
      <c r="K83" s="36"/>
      <c r="L83" s="39"/>
    </row>
    <row r="84" spans="2:65" s="1" customFormat="1" ht="15.2" customHeight="1">
      <c r="B84" s="35"/>
      <c r="C84" s="30" t="s">
        <v>31</v>
      </c>
      <c r="D84" s="36"/>
      <c r="E84" s="36"/>
      <c r="F84" s="28" t="str">
        <f>IF(E20="","",E20)</f>
        <v>Vyplň údaj</v>
      </c>
      <c r="G84" s="36"/>
      <c r="H84" s="36"/>
      <c r="I84" s="116" t="s">
        <v>37</v>
      </c>
      <c r="J84" s="33" t="str">
        <f>E26</f>
        <v>Křišťál</v>
      </c>
      <c r="K84" s="36"/>
      <c r="L84" s="39"/>
    </row>
    <row r="85" spans="2:65" s="1" customFormat="1" ht="10.35" customHeight="1">
      <c r="B85" s="35"/>
      <c r="C85" s="36"/>
      <c r="D85" s="36"/>
      <c r="E85" s="36"/>
      <c r="F85" s="36"/>
      <c r="G85" s="36"/>
      <c r="H85" s="36"/>
      <c r="I85" s="115"/>
      <c r="J85" s="36"/>
      <c r="K85" s="36"/>
      <c r="L85" s="39"/>
    </row>
    <row r="86" spans="2:65" s="10" customFormat="1" ht="29.25" customHeight="1">
      <c r="B86" s="160"/>
      <c r="C86" s="161" t="s">
        <v>168</v>
      </c>
      <c r="D86" s="162" t="s">
        <v>60</v>
      </c>
      <c r="E86" s="162" t="s">
        <v>56</v>
      </c>
      <c r="F86" s="162" t="s">
        <v>57</v>
      </c>
      <c r="G86" s="162" t="s">
        <v>169</v>
      </c>
      <c r="H86" s="162" t="s">
        <v>170</v>
      </c>
      <c r="I86" s="163" t="s">
        <v>171</v>
      </c>
      <c r="J86" s="162" t="s">
        <v>159</v>
      </c>
      <c r="K86" s="164" t="s">
        <v>172</v>
      </c>
      <c r="L86" s="165"/>
      <c r="M86" s="68" t="s">
        <v>28</v>
      </c>
      <c r="N86" s="69" t="s">
        <v>45</v>
      </c>
      <c r="O86" s="69" t="s">
        <v>173</v>
      </c>
      <c r="P86" s="69" t="s">
        <v>174</v>
      </c>
      <c r="Q86" s="69" t="s">
        <v>175</v>
      </c>
      <c r="R86" s="69" t="s">
        <v>176</v>
      </c>
      <c r="S86" s="69" t="s">
        <v>177</v>
      </c>
      <c r="T86" s="70" t="s">
        <v>178</v>
      </c>
    </row>
    <row r="87" spans="2:65" s="1" customFormat="1" ht="22.9" customHeight="1">
      <c r="B87" s="35"/>
      <c r="C87" s="75" t="s">
        <v>179</v>
      </c>
      <c r="D87" s="36"/>
      <c r="E87" s="36"/>
      <c r="F87" s="36"/>
      <c r="G87" s="36"/>
      <c r="H87" s="36"/>
      <c r="I87" s="115"/>
      <c r="J87" s="166">
        <f>BK87</f>
        <v>0</v>
      </c>
      <c r="K87" s="36"/>
      <c r="L87" s="39"/>
      <c r="M87" s="71"/>
      <c r="N87" s="72"/>
      <c r="O87" s="72"/>
      <c r="P87" s="167">
        <f>P88</f>
        <v>0</v>
      </c>
      <c r="Q87" s="72"/>
      <c r="R87" s="167">
        <f>R88</f>
        <v>0</v>
      </c>
      <c r="S87" s="72"/>
      <c r="T87" s="168">
        <f>T88</f>
        <v>0</v>
      </c>
      <c r="AT87" s="18" t="s">
        <v>74</v>
      </c>
      <c r="AU87" s="18" t="s">
        <v>160</v>
      </c>
      <c r="BK87" s="169">
        <f>BK88</f>
        <v>0</v>
      </c>
    </row>
    <row r="88" spans="2:65" s="11" customFormat="1" ht="25.9" customHeight="1">
      <c r="B88" s="170"/>
      <c r="C88" s="171"/>
      <c r="D88" s="172" t="s">
        <v>74</v>
      </c>
      <c r="E88" s="173" t="s">
        <v>269</v>
      </c>
      <c r="F88" s="173" t="s">
        <v>645</v>
      </c>
      <c r="G88" s="171"/>
      <c r="H88" s="171"/>
      <c r="I88" s="174"/>
      <c r="J88" s="175">
        <f>BK88</f>
        <v>0</v>
      </c>
      <c r="K88" s="171"/>
      <c r="L88" s="176"/>
      <c r="M88" s="177"/>
      <c r="N88" s="178"/>
      <c r="O88" s="178"/>
      <c r="P88" s="179">
        <f>P89</f>
        <v>0</v>
      </c>
      <c r="Q88" s="178"/>
      <c r="R88" s="179">
        <f>R89</f>
        <v>0</v>
      </c>
      <c r="S88" s="178"/>
      <c r="T88" s="180">
        <f>T89</f>
        <v>0</v>
      </c>
      <c r="AR88" s="181" t="s">
        <v>203</v>
      </c>
      <c r="AT88" s="182" t="s">
        <v>74</v>
      </c>
      <c r="AU88" s="182" t="s">
        <v>75</v>
      </c>
      <c r="AY88" s="181" t="s">
        <v>182</v>
      </c>
      <c r="BK88" s="183">
        <f>BK89</f>
        <v>0</v>
      </c>
    </row>
    <row r="89" spans="2:65" s="11" customFormat="1" ht="22.9" customHeight="1">
      <c r="B89" s="170"/>
      <c r="C89" s="171"/>
      <c r="D89" s="172" t="s">
        <v>74</v>
      </c>
      <c r="E89" s="184" t="s">
        <v>808</v>
      </c>
      <c r="F89" s="184" t="s">
        <v>809</v>
      </c>
      <c r="G89" s="171"/>
      <c r="H89" s="171"/>
      <c r="I89" s="174"/>
      <c r="J89" s="185">
        <f>BK89</f>
        <v>0</v>
      </c>
      <c r="K89" s="171"/>
      <c r="L89" s="176"/>
      <c r="M89" s="177"/>
      <c r="N89" s="178"/>
      <c r="O89" s="178"/>
      <c r="P89" s="179">
        <f>SUM(P90:P91)</f>
        <v>0</v>
      </c>
      <c r="Q89" s="178"/>
      <c r="R89" s="179">
        <f>SUM(R90:R91)</f>
        <v>0</v>
      </c>
      <c r="S89" s="178"/>
      <c r="T89" s="180">
        <f>SUM(T90:T91)</f>
        <v>0</v>
      </c>
      <c r="AR89" s="181" t="s">
        <v>203</v>
      </c>
      <c r="AT89" s="182" t="s">
        <v>74</v>
      </c>
      <c r="AU89" s="182" t="s">
        <v>82</v>
      </c>
      <c r="AY89" s="181" t="s">
        <v>182</v>
      </c>
      <c r="BK89" s="183">
        <f>SUM(BK90:BK91)</f>
        <v>0</v>
      </c>
    </row>
    <row r="90" spans="2:65" s="1" customFormat="1" ht="16.5" customHeight="1">
      <c r="B90" s="35"/>
      <c r="C90" s="186" t="s">
        <v>82</v>
      </c>
      <c r="D90" s="186" t="s">
        <v>184</v>
      </c>
      <c r="E90" s="187" t="s">
        <v>1818</v>
      </c>
      <c r="F90" s="188" t="s">
        <v>1819</v>
      </c>
      <c r="G90" s="189" t="s">
        <v>335</v>
      </c>
      <c r="H90" s="190">
        <v>1</v>
      </c>
      <c r="I90" s="191"/>
      <c r="J90" s="192">
        <f>ROUND(I90*H90,2)</f>
        <v>0</v>
      </c>
      <c r="K90" s="188" t="s">
        <v>28</v>
      </c>
      <c r="L90" s="39"/>
      <c r="M90" s="193" t="s">
        <v>28</v>
      </c>
      <c r="N90" s="194" t="s">
        <v>46</v>
      </c>
      <c r="O90" s="64"/>
      <c r="P90" s="195">
        <f>O90*H90</f>
        <v>0</v>
      </c>
      <c r="Q90" s="195">
        <v>0</v>
      </c>
      <c r="R90" s="195">
        <f>Q90*H90</f>
        <v>0</v>
      </c>
      <c r="S90" s="195">
        <v>0</v>
      </c>
      <c r="T90" s="196">
        <f>S90*H90</f>
        <v>0</v>
      </c>
      <c r="AR90" s="197" t="s">
        <v>650</v>
      </c>
      <c r="AT90" s="197" t="s">
        <v>184</v>
      </c>
      <c r="AU90" s="197" t="s">
        <v>84</v>
      </c>
      <c r="AY90" s="18" t="s">
        <v>182</v>
      </c>
      <c r="BE90" s="198">
        <f>IF(N90="základní",J90,0)</f>
        <v>0</v>
      </c>
      <c r="BF90" s="198">
        <f>IF(N90="snížená",J90,0)</f>
        <v>0</v>
      </c>
      <c r="BG90" s="198">
        <f>IF(N90="zákl. přenesená",J90,0)</f>
        <v>0</v>
      </c>
      <c r="BH90" s="198">
        <f>IF(N90="sníž. přenesená",J90,0)</f>
        <v>0</v>
      </c>
      <c r="BI90" s="198">
        <f>IF(N90="nulová",J90,0)</f>
        <v>0</v>
      </c>
      <c r="BJ90" s="18" t="s">
        <v>82</v>
      </c>
      <c r="BK90" s="198">
        <f>ROUND(I90*H90,2)</f>
        <v>0</v>
      </c>
      <c r="BL90" s="18" t="s">
        <v>650</v>
      </c>
      <c r="BM90" s="197" t="s">
        <v>1820</v>
      </c>
    </row>
    <row r="91" spans="2:65" s="1" customFormat="1" ht="29.25">
      <c r="B91" s="35"/>
      <c r="C91" s="36"/>
      <c r="D91" s="199" t="s">
        <v>514</v>
      </c>
      <c r="E91" s="36"/>
      <c r="F91" s="200" t="s">
        <v>1821</v>
      </c>
      <c r="G91" s="36"/>
      <c r="H91" s="36"/>
      <c r="I91" s="115"/>
      <c r="J91" s="36"/>
      <c r="K91" s="36"/>
      <c r="L91" s="39"/>
      <c r="M91" s="234"/>
      <c r="N91" s="235"/>
      <c r="O91" s="235"/>
      <c r="P91" s="235"/>
      <c r="Q91" s="235"/>
      <c r="R91" s="235"/>
      <c r="S91" s="235"/>
      <c r="T91" s="236"/>
      <c r="AT91" s="18" t="s">
        <v>514</v>
      </c>
      <c r="AU91" s="18" t="s">
        <v>84</v>
      </c>
    </row>
    <row r="92" spans="2:65" s="1" customFormat="1" ht="6.95" customHeight="1">
      <c r="B92" s="47"/>
      <c r="C92" s="48"/>
      <c r="D92" s="48"/>
      <c r="E92" s="48"/>
      <c r="F92" s="48"/>
      <c r="G92" s="48"/>
      <c r="H92" s="48"/>
      <c r="I92" s="138"/>
      <c r="J92" s="48"/>
      <c r="K92" s="48"/>
      <c r="L92" s="39"/>
    </row>
  </sheetData>
  <sheetProtection algorithmName="SHA-512" hashValue="f+ZlisUau0Uaj3ZhCzh3KuSzPGxpQN3smPkJBbxrRY14jep2gaKHa+HtwI+UQqfhyfUnMHA0fSRlnVcSCNw3+w==" saltValue="jOb2GoHznxyoRHg4KUMcz+Mvm7mAGnPSCpc7EuD2wBn57aRfKSY2qXZuUoEXhCw/vYCmT8hwJikOAmGE0H/GnA==" spinCount="100000" sheet="1" objects="1" scenarios="1" formatColumns="0" formatRows="0" autoFilter="0"/>
  <autoFilter ref="C86:K91"/>
  <mergeCells count="12">
    <mergeCell ref="E79:H79"/>
    <mergeCell ref="L2:V2"/>
    <mergeCell ref="E50:H50"/>
    <mergeCell ref="E52:H52"/>
    <mergeCell ref="E54:H54"/>
    <mergeCell ref="E75:H75"/>
    <mergeCell ref="E77:H77"/>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28"/>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135</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1822</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ROUND(J90,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ROUND((SUM(BE90:BE127)),  2)</f>
        <v>0</v>
      </c>
      <c r="I35" s="127">
        <v>0.21</v>
      </c>
      <c r="J35" s="126">
        <f>ROUND(((SUM(BE90:BE127))*I35),  2)</f>
        <v>0</v>
      </c>
      <c r="L35" s="39"/>
    </row>
    <row r="36" spans="2:12" s="1" customFormat="1" ht="14.45" customHeight="1">
      <c r="B36" s="39"/>
      <c r="E36" s="114" t="s">
        <v>47</v>
      </c>
      <c r="F36" s="126">
        <f>ROUND((SUM(BF90:BF127)),  2)</f>
        <v>0</v>
      </c>
      <c r="I36" s="127">
        <v>0.15</v>
      </c>
      <c r="J36" s="126">
        <f>ROUND(((SUM(BF90:BF127))*I36),  2)</f>
        <v>0</v>
      </c>
      <c r="L36" s="39"/>
    </row>
    <row r="37" spans="2:12" s="1" customFormat="1" ht="14.45" hidden="1" customHeight="1">
      <c r="B37" s="39"/>
      <c r="E37" s="114" t="s">
        <v>48</v>
      </c>
      <c r="F37" s="126">
        <f>ROUND((SUM(BG90:BG127)),  2)</f>
        <v>0</v>
      </c>
      <c r="I37" s="127">
        <v>0.21</v>
      </c>
      <c r="J37" s="126">
        <f>0</f>
        <v>0</v>
      </c>
      <c r="L37" s="39"/>
    </row>
    <row r="38" spans="2:12" s="1" customFormat="1" ht="14.45" hidden="1" customHeight="1">
      <c r="B38" s="39"/>
      <c r="E38" s="114" t="s">
        <v>49</v>
      </c>
      <c r="F38" s="126">
        <f>ROUND((SUM(BH90:BH127)),  2)</f>
        <v>0</v>
      </c>
      <c r="I38" s="127">
        <v>0.15</v>
      </c>
      <c r="J38" s="126">
        <f>0</f>
        <v>0</v>
      </c>
      <c r="L38" s="39"/>
    </row>
    <row r="39" spans="2:12" s="1" customFormat="1" ht="14.45" hidden="1" customHeight="1">
      <c r="B39" s="39"/>
      <c r="E39" s="114" t="s">
        <v>50</v>
      </c>
      <c r="F39" s="126">
        <f>ROUND((SUM(BI90:BI127)),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463 - SO 463 Kamerový systém</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J90</f>
        <v>0</v>
      </c>
      <c r="K63" s="36"/>
      <c r="L63" s="39"/>
      <c r="AU63" s="18" t="s">
        <v>160</v>
      </c>
    </row>
    <row r="64" spans="2:47" s="8" customFormat="1" ht="24.95" customHeight="1">
      <c r="B64" s="147"/>
      <c r="C64" s="148"/>
      <c r="D64" s="149" t="s">
        <v>348</v>
      </c>
      <c r="E64" s="150"/>
      <c r="F64" s="150"/>
      <c r="G64" s="150"/>
      <c r="H64" s="150"/>
      <c r="I64" s="151"/>
      <c r="J64" s="152">
        <f>J91</f>
        <v>0</v>
      </c>
      <c r="K64" s="148"/>
      <c r="L64" s="153"/>
    </row>
    <row r="65" spans="2:12" s="9" customFormat="1" ht="19.899999999999999" customHeight="1">
      <c r="B65" s="154"/>
      <c r="C65" s="97"/>
      <c r="D65" s="155" t="s">
        <v>706</v>
      </c>
      <c r="E65" s="156"/>
      <c r="F65" s="156"/>
      <c r="G65" s="156"/>
      <c r="H65" s="156"/>
      <c r="I65" s="157"/>
      <c r="J65" s="158">
        <f>J92</f>
        <v>0</v>
      </c>
      <c r="K65" s="97"/>
      <c r="L65" s="159"/>
    </row>
    <row r="66" spans="2:12" s="9" customFormat="1" ht="19.899999999999999" customHeight="1">
      <c r="B66" s="154"/>
      <c r="C66" s="97"/>
      <c r="D66" s="155" t="s">
        <v>1823</v>
      </c>
      <c r="E66" s="156"/>
      <c r="F66" s="156"/>
      <c r="G66" s="156"/>
      <c r="H66" s="156"/>
      <c r="I66" s="157"/>
      <c r="J66" s="158">
        <f>J106</f>
        <v>0</v>
      </c>
      <c r="K66" s="97"/>
      <c r="L66" s="159"/>
    </row>
    <row r="67" spans="2:12" s="8" customFormat="1" ht="24.95" customHeight="1">
      <c r="B67" s="147"/>
      <c r="C67" s="148"/>
      <c r="D67" s="149" t="s">
        <v>639</v>
      </c>
      <c r="E67" s="150"/>
      <c r="F67" s="150"/>
      <c r="G67" s="150"/>
      <c r="H67" s="150"/>
      <c r="I67" s="151"/>
      <c r="J67" s="152">
        <f>J119</f>
        <v>0</v>
      </c>
      <c r="K67" s="148"/>
      <c r="L67" s="153"/>
    </row>
    <row r="68" spans="2:12" s="9" customFormat="1" ht="19.899999999999999" customHeight="1">
      <c r="B68" s="154"/>
      <c r="C68" s="97"/>
      <c r="D68" s="155" t="s">
        <v>640</v>
      </c>
      <c r="E68" s="156"/>
      <c r="F68" s="156"/>
      <c r="G68" s="156"/>
      <c r="H68" s="156"/>
      <c r="I68" s="157"/>
      <c r="J68" s="158">
        <f>J120</f>
        <v>0</v>
      </c>
      <c r="K68" s="97"/>
      <c r="L68" s="159"/>
    </row>
    <row r="69" spans="2:12" s="1" customFormat="1" ht="21.75" customHeight="1">
      <c r="B69" s="35"/>
      <c r="C69" s="36"/>
      <c r="D69" s="36"/>
      <c r="E69" s="36"/>
      <c r="F69" s="36"/>
      <c r="G69" s="36"/>
      <c r="H69" s="36"/>
      <c r="I69" s="115"/>
      <c r="J69" s="36"/>
      <c r="K69" s="36"/>
      <c r="L69" s="39"/>
    </row>
    <row r="70" spans="2:12" s="1" customFormat="1" ht="6.95" customHeight="1">
      <c r="B70" s="47"/>
      <c r="C70" s="48"/>
      <c r="D70" s="48"/>
      <c r="E70" s="48"/>
      <c r="F70" s="48"/>
      <c r="G70" s="48"/>
      <c r="H70" s="48"/>
      <c r="I70" s="138"/>
      <c r="J70" s="48"/>
      <c r="K70" s="48"/>
      <c r="L70" s="39"/>
    </row>
    <row r="74" spans="2:12" s="1" customFormat="1" ht="6.95" customHeight="1">
      <c r="B74" s="49"/>
      <c r="C74" s="50"/>
      <c r="D74" s="50"/>
      <c r="E74" s="50"/>
      <c r="F74" s="50"/>
      <c r="G74" s="50"/>
      <c r="H74" s="50"/>
      <c r="I74" s="141"/>
      <c r="J74" s="50"/>
      <c r="K74" s="50"/>
      <c r="L74" s="39"/>
    </row>
    <row r="75" spans="2:12" s="1" customFormat="1" ht="24.95" customHeight="1">
      <c r="B75" s="35"/>
      <c r="C75" s="24" t="s">
        <v>167</v>
      </c>
      <c r="D75" s="36"/>
      <c r="E75" s="36"/>
      <c r="F75" s="36"/>
      <c r="G75" s="36"/>
      <c r="H75" s="36"/>
      <c r="I75" s="115"/>
      <c r="J75" s="36"/>
      <c r="K75" s="36"/>
      <c r="L75" s="39"/>
    </row>
    <row r="76" spans="2:12" s="1" customFormat="1" ht="6.95" customHeight="1">
      <c r="B76" s="35"/>
      <c r="C76" s="36"/>
      <c r="D76" s="36"/>
      <c r="E76" s="36"/>
      <c r="F76" s="36"/>
      <c r="G76" s="36"/>
      <c r="H76" s="36"/>
      <c r="I76" s="115"/>
      <c r="J76" s="36"/>
      <c r="K76" s="36"/>
      <c r="L76" s="39"/>
    </row>
    <row r="77" spans="2:12" s="1" customFormat="1" ht="12" customHeight="1">
      <c r="B77" s="35"/>
      <c r="C77" s="30" t="s">
        <v>16</v>
      </c>
      <c r="D77" s="36"/>
      <c r="E77" s="36"/>
      <c r="F77" s="36"/>
      <c r="G77" s="36"/>
      <c r="H77" s="36"/>
      <c r="I77" s="115"/>
      <c r="J77" s="36"/>
      <c r="K77" s="36"/>
      <c r="L77" s="39"/>
    </row>
    <row r="78" spans="2:12" s="1" customFormat="1" ht="16.5" customHeight="1">
      <c r="B78" s="35"/>
      <c r="C78" s="36"/>
      <c r="D78" s="36"/>
      <c r="E78" s="394" t="str">
        <f>E7</f>
        <v>PD aktualizace - parkoviště P+R ČD, Lysá nad Labem</v>
      </c>
      <c r="F78" s="395"/>
      <c r="G78" s="395"/>
      <c r="H78" s="395"/>
      <c r="I78" s="115"/>
      <c r="J78" s="36"/>
      <c r="K78" s="36"/>
      <c r="L78" s="39"/>
    </row>
    <row r="79" spans="2:12" ht="12" customHeight="1">
      <c r="B79" s="22"/>
      <c r="C79" s="30" t="s">
        <v>152</v>
      </c>
      <c r="D79" s="23"/>
      <c r="E79" s="23"/>
      <c r="F79" s="23"/>
      <c r="G79" s="23"/>
      <c r="H79" s="23"/>
      <c r="J79" s="23"/>
      <c r="K79" s="23"/>
      <c r="L79" s="21"/>
    </row>
    <row r="80" spans="2:12" s="1" customFormat="1" ht="16.5" customHeight="1">
      <c r="B80" s="35"/>
      <c r="C80" s="36"/>
      <c r="D80" s="36"/>
      <c r="E80" s="394" t="s">
        <v>1095</v>
      </c>
      <c r="F80" s="393"/>
      <c r="G80" s="393"/>
      <c r="H80" s="393"/>
      <c r="I80" s="115"/>
      <c r="J80" s="36"/>
      <c r="K80" s="36"/>
      <c r="L80" s="39"/>
    </row>
    <row r="81" spans="2:65" s="1" customFormat="1" ht="12" customHeight="1">
      <c r="B81" s="35"/>
      <c r="C81" s="30" t="s">
        <v>154</v>
      </c>
      <c r="D81" s="36"/>
      <c r="E81" s="36"/>
      <c r="F81" s="36"/>
      <c r="G81" s="36"/>
      <c r="H81" s="36"/>
      <c r="I81" s="115"/>
      <c r="J81" s="36"/>
      <c r="K81" s="36"/>
      <c r="L81" s="39"/>
    </row>
    <row r="82" spans="2:65" s="1" customFormat="1" ht="16.5" customHeight="1">
      <c r="B82" s="35"/>
      <c r="C82" s="36"/>
      <c r="D82" s="36"/>
      <c r="E82" s="377" t="str">
        <f>E11</f>
        <v>463 - SO 463 Kamerový systém</v>
      </c>
      <c r="F82" s="393"/>
      <c r="G82" s="393"/>
      <c r="H82" s="393"/>
      <c r="I82" s="115"/>
      <c r="J82" s="36"/>
      <c r="K82" s="36"/>
      <c r="L82" s="39"/>
    </row>
    <row r="83" spans="2:65" s="1" customFormat="1" ht="6.95" customHeight="1">
      <c r="B83" s="35"/>
      <c r="C83" s="36"/>
      <c r="D83" s="36"/>
      <c r="E83" s="36"/>
      <c r="F83" s="36"/>
      <c r="G83" s="36"/>
      <c r="H83" s="36"/>
      <c r="I83" s="115"/>
      <c r="J83" s="36"/>
      <c r="K83" s="36"/>
      <c r="L83" s="39"/>
    </row>
    <row r="84" spans="2:65" s="1" customFormat="1" ht="12" customHeight="1">
      <c r="B84" s="35"/>
      <c r="C84" s="30" t="s">
        <v>22</v>
      </c>
      <c r="D84" s="36"/>
      <c r="E84" s="36"/>
      <c r="F84" s="28" t="str">
        <f>F14</f>
        <v>Čapkova ul.</v>
      </c>
      <c r="G84" s="36"/>
      <c r="H84" s="36"/>
      <c r="I84" s="116" t="s">
        <v>24</v>
      </c>
      <c r="J84" s="59" t="str">
        <f>IF(J14="","",J14)</f>
        <v>8. 3. 2019</v>
      </c>
      <c r="K84" s="36"/>
      <c r="L84" s="39"/>
    </row>
    <row r="85" spans="2:65" s="1" customFormat="1" ht="6.95" customHeight="1">
      <c r="B85" s="35"/>
      <c r="C85" s="36"/>
      <c r="D85" s="36"/>
      <c r="E85" s="36"/>
      <c r="F85" s="36"/>
      <c r="G85" s="36"/>
      <c r="H85" s="36"/>
      <c r="I85" s="115"/>
      <c r="J85" s="36"/>
      <c r="K85" s="36"/>
      <c r="L85" s="39"/>
    </row>
    <row r="86" spans="2:65" s="1" customFormat="1" ht="27.95" customHeight="1">
      <c r="B86" s="35"/>
      <c r="C86" s="30" t="s">
        <v>26</v>
      </c>
      <c r="D86" s="36"/>
      <c r="E86" s="36"/>
      <c r="F86" s="28" t="str">
        <f>E17</f>
        <v>Město Lysá nad Labem</v>
      </c>
      <c r="G86" s="36"/>
      <c r="H86" s="36"/>
      <c r="I86" s="116" t="s">
        <v>33</v>
      </c>
      <c r="J86" s="33" t="str">
        <f>E23</f>
        <v>AllPlan Projekt s.r.o.</v>
      </c>
      <c r="K86" s="36"/>
      <c r="L86" s="39"/>
    </row>
    <row r="87" spans="2:65" s="1" customFormat="1" ht="15.2" customHeight="1">
      <c r="B87" s="35"/>
      <c r="C87" s="30" t="s">
        <v>31</v>
      </c>
      <c r="D87" s="36"/>
      <c r="E87" s="36"/>
      <c r="F87" s="28" t="str">
        <f>IF(E20="","",E20)</f>
        <v>Vyplň údaj</v>
      </c>
      <c r="G87" s="36"/>
      <c r="H87" s="36"/>
      <c r="I87" s="116" t="s">
        <v>37</v>
      </c>
      <c r="J87" s="33" t="str">
        <f>E26</f>
        <v>Křišťál</v>
      </c>
      <c r="K87" s="36"/>
      <c r="L87" s="39"/>
    </row>
    <row r="88" spans="2:65" s="1" customFormat="1" ht="10.35" customHeight="1">
      <c r="B88" s="35"/>
      <c r="C88" s="36"/>
      <c r="D88" s="36"/>
      <c r="E88" s="36"/>
      <c r="F88" s="36"/>
      <c r="G88" s="36"/>
      <c r="H88" s="36"/>
      <c r="I88" s="115"/>
      <c r="J88" s="36"/>
      <c r="K88" s="36"/>
      <c r="L88" s="39"/>
    </row>
    <row r="89" spans="2:65" s="10" customFormat="1" ht="29.25" customHeight="1">
      <c r="B89" s="160"/>
      <c r="C89" s="161" t="s">
        <v>168</v>
      </c>
      <c r="D89" s="162" t="s">
        <v>60</v>
      </c>
      <c r="E89" s="162" t="s">
        <v>56</v>
      </c>
      <c r="F89" s="162" t="s">
        <v>57</v>
      </c>
      <c r="G89" s="162" t="s">
        <v>169</v>
      </c>
      <c r="H89" s="162" t="s">
        <v>170</v>
      </c>
      <c r="I89" s="163" t="s">
        <v>171</v>
      </c>
      <c r="J89" s="162" t="s">
        <v>159</v>
      </c>
      <c r="K89" s="164" t="s">
        <v>172</v>
      </c>
      <c r="L89" s="165"/>
      <c r="M89" s="68" t="s">
        <v>28</v>
      </c>
      <c r="N89" s="69" t="s">
        <v>45</v>
      </c>
      <c r="O89" s="69" t="s">
        <v>173</v>
      </c>
      <c r="P89" s="69" t="s">
        <v>174</v>
      </c>
      <c r="Q89" s="69" t="s">
        <v>175</v>
      </c>
      <c r="R89" s="69" t="s">
        <v>176</v>
      </c>
      <c r="S89" s="69" t="s">
        <v>177</v>
      </c>
      <c r="T89" s="70" t="s">
        <v>178</v>
      </c>
    </row>
    <row r="90" spans="2:65" s="1" customFormat="1" ht="22.9" customHeight="1">
      <c r="B90" s="35"/>
      <c r="C90" s="75" t="s">
        <v>179</v>
      </c>
      <c r="D90" s="36"/>
      <c r="E90" s="36"/>
      <c r="F90" s="36"/>
      <c r="G90" s="36"/>
      <c r="H90" s="36"/>
      <c r="I90" s="115"/>
      <c r="J90" s="166">
        <f>BK90</f>
        <v>0</v>
      </c>
      <c r="K90" s="36"/>
      <c r="L90" s="39"/>
      <c r="M90" s="71"/>
      <c r="N90" s="72"/>
      <c r="O90" s="72"/>
      <c r="P90" s="167">
        <f>P91+P119</f>
        <v>0</v>
      </c>
      <c r="Q90" s="72"/>
      <c r="R90" s="167">
        <f>R91+R119</f>
        <v>9.400739999999999</v>
      </c>
      <c r="S90" s="72"/>
      <c r="T90" s="168">
        <f>T91+T119</f>
        <v>0</v>
      </c>
      <c r="AT90" s="18" t="s">
        <v>74</v>
      </c>
      <c r="AU90" s="18" t="s">
        <v>160</v>
      </c>
      <c r="BK90" s="169">
        <f>BK91+BK119</f>
        <v>0</v>
      </c>
    </row>
    <row r="91" spans="2:65" s="11" customFormat="1" ht="25.9" customHeight="1">
      <c r="B91" s="170"/>
      <c r="C91" s="171"/>
      <c r="D91" s="172" t="s">
        <v>74</v>
      </c>
      <c r="E91" s="173" t="s">
        <v>538</v>
      </c>
      <c r="F91" s="173" t="s">
        <v>539</v>
      </c>
      <c r="G91" s="171"/>
      <c r="H91" s="171"/>
      <c r="I91" s="174"/>
      <c r="J91" s="175">
        <f>BK91</f>
        <v>0</v>
      </c>
      <c r="K91" s="171"/>
      <c r="L91" s="176"/>
      <c r="M91" s="177"/>
      <c r="N91" s="178"/>
      <c r="O91" s="178"/>
      <c r="P91" s="179">
        <f>P92+P106</f>
        <v>0</v>
      </c>
      <c r="Q91" s="178"/>
      <c r="R91" s="179">
        <f>R92+R106</f>
        <v>3.2340000000000001E-2</v>
      </c>
      <c r="S91" s="178"/>
      <c r="T91" s="180">
        <f>T92+T106</f>
        <v>0</v>
      </c>
      <c r="AR91" s="181" t="s">
        <v>84</v>
      </c>
      <c r="AT91" s="182" t="s">
        <v>74</v>
      </c>
      <c r="AU91" s="182" t="s">
        <v>75</v>
      </c>
      <c r="AY91" s="181" t="s">
        <v>182</v>
      </c>
      <c r="BK91" s="183">
        <f>BK92+BK106</f>
        <v>0</v>
      </c>
    </row>
    <row r="92" spans="2:65" s="11" customFormat="1" ht="22.9" customHeight="1">
      <c r="B92" s="170"/>
      <c r="C92" s="171"/>
      <c r="D92" s="172" t="s">
        <v>74</v>
      </c>
      <c r="E92" s="184" t="s">
        <v>719</v>
      </c>
      <c r="F92" s="184" t="s">
        <v>720</v>
      </c>
      <c r="G92" s="171"/>
      <c r="H92" s="171"/>
      <c r="I92" s="174"/>
      <c r="J92" s="185">
        <f>BK92</f>
        <v>0</v>
      </c>
      <c r="K92" s="171"/>
      <c r="L92" s="176"/>
      <c r="M92" s="177"/>
      <c r="N92" s="178"/>
      <c r="O92" s="178"/>
      <c r="P92" s="179">
        <f>SUM(P93:P105)</f>
        <v>0</v>
      </c>
      <c r="Q92" s="178"/>
      <c r="R92" s="179">
        <f>SUM(R93:R105)</f>
        <v>3.2340000000000001E-2</v>
      </c>
      <c r="S92" s="178"/>
      <c r="T92" s="180">
        <f>SUM(T93:T105)</f>
        <v>0</v>
      </c>
      <c r="AR92" s="181" t="s">
        <v>84</v>
      </c>
      <c r="AT92" s="182" t="s">
        <v>74</v>
      </c>
      <c r="AU92" s="182" t="s">
        <v>82</v>
      </c>
      <c r="AY92" s="181" t="s">
        <v>182</v>
      </c>
      <c r="BK92" s="183">
        <f>SUM(BK93:BK105)</f>
        <v>0</v>
      </c>
    </row>
    <row r="93" spans="2:65" s="1" customFormat="1" ht="24" customHeight="1">
      <c r="B93" s="35"/>
      <c r="C93" s="186" t="s">
        <v>82</v>
      </c>
      <c r="D93" s="186" t="s">
        <v>184</v>
      </c>
      <c r="E93" s="187" t="s">
        <v>1824</v>
      </c>
      <c r="F93" s="188" t="s">
        <v>1825</v>
      </c>
      <c r="G93" s="189" t="s">
        <v>317</v>
      </c>
      <c r="H93" s="190">
        <v>20</v>
      </c>
      <c r="I93" s="191"/>
      <c r="J93" s="192">
        <f>ROUND(I93*H93,2)</f>
        <v>0</v>
      </c>
      <c r="K93" s="188" t="s">
        <v>188</v>
      </c>
      <c r="L93" s="39"/>
      <c r="M93" s="193" t="s">
        <v>28</v>
      </c>
      <c r="N93" s="194" t="s">
        <v>46</v>
      </c>
      <c r="O93" s="64"/>
      <c r="P93" s="195">
        <f>O93*H93</f>
        <v>0</v>
      </c>
      <c r="Q93" s="195">
        <v>0</v>
      </c>
      <c r="R93" s="195">
        <f>Q93*H93</f>
        <v>0</v>
      </c>
      <c r="S93" s="195">
        <v>0</v>
      </c>
      <c r="T93" s="196">
        <f>S93*H93</f>
        <v>0</v>
      </c>
      <c r="AR93" s="197" t="s">
        <v>276</v>
      </c>
      <c r="AT93" s="197" t="s">
        <v>184</v>
      </c>
      <c r="AU93" s="197" t="s">
        <v>84</v>
      </c>
      <c r="AY93" s="18" t="s">
        <v>182</v>
      </c>
      <c r="BE93" s="198">
        <f>IF(N93="základní",J93,0)</f>
        <v>0</v>
      </c>
      <c r="BF93" s="198">
        <f>IF(N93="snížená",J93,0)</f>
        <v>0</v>
      </c>
      <c r="BG93" s="198">
        <f>IF(N93="zákl. přenesená",J93,0)</f>
        <v>0</v>
      </c>
      <c r="BH93" s="198">
        <f>IF(N93="sníž. přenesená",J93,0)</f>
        <v>0</v>
      </c>
      <c r="BI93" s="198">
        <f>IF(N93="nulová",J93,0)</f>
        <v>0</v>
      </c>
      <c r="BJ93" s="18" t="s">
        <v>82</v>
      </c>
      <c r="BK93" s="198">
        <f>ROUND(I93*H93,2)</f>
        <v>0</v>
      </c>
      <c r="BL93" s="18" t="s">
        <v>276</v>
      </c>
      <c r="BM93" s="197" t="s">
        <v>1826</v>
      </c>
    </row>
    <row r="94" spans="2:65" s="1" customFormat="1" ht="16.5" customHeight="1">
      <c r="B94" s="35"/>
      <c r="C94" s="224" t="s">
        <v>84</v>
      </c>
      <c r="D94" s="224" t="s">
        <v>269</v>
      </c>
      <c r="E94" s="225" t="s">
        <v>1827</v>
      </c>
      <c r="F94" s="226" t="s">
        <v>1828</v>
      </c>
      <c r="G94" s="227" t="s">
        <v>317</v>
      </c>
      <c r="H94" s="228">
        <v>21</v>
      </c>
      <c r="I94" s="229"/>
      <c r="J94" s="230">
        <f>ROUND(I94*H94,2)</f>
        <v>0</v>
      </c>
      <c r="K94" s="226" t="s">
        <v>188</v>
      </c>
      <c r="L94" s="231"/>
      <c r="M94" s="232" t="s">
        <v>28</v>
      </c>
      <c r="N94" s="233" t="s">
        <v>46</v>
      </c>
      <c r="O94" s="64"/>
      <c r="P94" s="195">
        <f>O94*H94</f>
        <v>0</v>
      </c>
      <c r="Q94" s="195">
        <v>3.5E-4</v>
      </c>
      <c r="R94" s="195">
        <f>Q94*H94</f>
        <v>7.3499999999999998E-3</v>
      </c>
      <c r="S94" s="195">
        <v>0</v>
      </c>
      <c r="T94" s="196">
        <f>S94*H94</f>
        <v>0</v>
      </c>
      <c r="AR94" s="197" t="s">
        <v>479</v>
      </c>
      <c r="AT94" s="197" t="s">
        <v>269</v>
      </c>
      <c r="AU94" s="197" t="s">
        <v>84</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276</v>
      </c>
      <c r="BM94" s="197" t="s">
        <v>1829</v>
      </c>
    </row>
    <row r="95" spans="2:65" s="12" customFormat="1">
      <c r="B95" s="202"/>
      <c r="C95" s="203"/>
      <c r="D95" s="199" t="s">
        <v>193</v>
      </c>
      <c r="E95" s="204" t="s">
        <v>28</v>
      </c>
      <c r="F95" s="205" t="s">
        <v>1830</v>
      </c>
      <c r="G95" s="203"/>
      <c r="H95" s="206">
        <v>21</v>
      </c>
      <c r="I95" s="207"/>
      <c r="J95" s="203"/>
      <c r="K95" s="203"/>
      <c r="L95" s="208"/>
      <c r="M95" s="209"/>
      <c r="N95" s="210"/>
      <c r="O95" s="210"/>
      <c r="P95" s="210"/>
      <c r="Q95" s="210"/>
      <c r="R95" s="210"/>
      <c r="S95" s="210"/>
      <c r="T95" s="211"/>
      <c r="AT95" s="212" t="s">
        <v>193</v>
      </c>
      <c r="AU95" s="212" t="s">
        <v>84</v>
      </c>
      <c r="AV95" s="12" t="s">
        <v>84</v>
      </c>
      <c r="AW95" s="12" t="s">
        <v>36</v>
      </c>
      <c r="AX95" s="12" t="s">
        <v>82</v>
      </c>
      <c r="AY95" s="212" t="s">
        <v>182</v>
      </c>
    </row>
    <row r="96" spans="2:65" s="1" customFormat="1" ht="24" customHeight="1">
      <c r="B96" s="35"/>
      <c r="C96" s="186" t="s">
        <v>203</v>
      </c>
      <c r="D96" s="186" t="s">
        <v>184</v>
      </c>
      <c r="E96" s="187" t="s">
        <v>1831</v>
      </c>
      <c r="F96" s="188" t="s">
        <v>1832</v>
      </c>
      <c r="G96" s="189" t="s">
        <v>317</v>
      </c>
      <c r="H96" s="190">
        <v>20</v>
      </c>
      <c r="I96" s="191"/>
      <c r="J96" s="192">
        <f>ROUND(I96*H96,2)</f>
        <v>0</v>
      </c>
      <c r="K96" s="188" t="s">
        <v>188</v>
      </c>
      <c r="L96" s="39"/>
      <c r="M96" s="193" t="s">
        <v>28</v>
      </c>
      <c r="N96" s="194" t="s">
        <v>46</v>
      </c>
      <c r="O96" s="64"/>
      <c r="P96" s="195">
        <f>O96*H96</f>
        <v>0</v>
      </c>
      <c r="Q96" s="195">
        <v>0</v>
      </c>
      <c r="R96" s="195">
        <f>Q96*H96</f>
        <v>0</v>
      </c>
      <c r="S96" s="195">
        <v>0</v>
      </c>
      <c r="T96" s="196">
        <f>S96*H96</f>
        <v>0</v>
      </c>
      <c r="AR96" s="197" t="s">
        <v>276</v>
      </c>
      <c r="AT96" s="197" t="s">
        <v>184</v>
      </c>
      <c r="AU96" s="197" t="s">
        <v>84</v>
      </c>
      <c r="AY96" s="18" t="s">
        <v>182</v>
      </c>
      <c r="BE96" s="198">
        <f>IF(N96="základní",J96,0)</f>
        <v>0</v>
      </c>
      <c r="BF96" s="198">
        <f>IF(N96="snížená",J96,0)</f>
        <v>0</v>
      </c>
      <c r="BG96" s="198">
        <f>IF(N96="zákl. přenesená",J96,0)</f>
        <v>0</v>
      </c>
      <c r="BH96" s="198">
        <f>IF(N96="sníž. přenesená",J96,0)</f>
        <v>0</v>
      </c>
      <c r="BI96" s="198">
        <f>IF(N96="nulová",J96,0)</f>
        <v>0</v>
      </c>
      <c r="BJ96" s="18" t="s">
        <v>82</v>
      </c>
      <c r="BK96" s="198">
        <f>ROUND(I96*H96,2)</f>
        <v>0</v>
      </c>
      <c r="BL96" s="18" t="s">
        <v>276</v>
      </c>
      <c r="BM96" s="197" t="s">
        <v>1833</v>
      </c>
    </row>
    <row r="97" spans="2:65" s="1" customFormat="1" ht="16.5" customHeight="1">
      <c r="B97" s="35"/>
      <c r="C97" s="224" t="s">
        <v>189</v>
      </c>
      <c r="D97" s="224" t="s">
        <v>269</v>
      </c>
      <c r="E97" s="225" t="s">
        <v>1834</v>
      </c>
      <c r="F97" s="226" t="s">
        <v>1835</v>
      </c>
      <c r="G97" s="227" t="s">
        <v>317</v>
      </c>
      <c r="H97" s="228">
        <v>21</v>
      </c>
      <c r="I97" s="229"/>
      <c r="J97" s="230">
        <f>ROUND(I97*H97,2)</f>
        <v>0</v>
      </c>
      <c r="K97" s="226" t="s">
        <v>188</v>
      </c>
      <c r="L97" s="231"/>
      <c r="M97" s="232" t="s">
        <v>28</v>
      </c>
      <c r="N97" s="233" t="s">
        <v>46</v>
      </c>
      <c r="O97" s="64"/>
      <c r="P97" s="195">
        <f>O97*H97</f>
        <v>0</v>
      </c>
      <c r="Q97" s="195">
        <v>1.7000000000000001E-4</v>
      </c>
      <c r="R97" s="195">
        <f>Q97*H97</f>
        <v>3.5700000000000003E-3</v>
      </c>
      <c r="S97" s="195">
        <v>0</v>
      </c>
      <c r="T97" s="196">
        <f>S97*H97</f>
        <v>0</v>
      </c>
      <c r="AR97" s="197" t="s">
        <v>479</v>
      </c>
      <c r="AT97" s="197" t="s">
        <v>269</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276</v>
      </c>
      <c r="BM97" s="197" t="s">
        <v>1836</v>
      </c>
    </row>
    <row r="98" spans="2:65" s="12" customFormat="1">
      <c r="B98" s="202"/>
      <c r="C98" s="203"/>
      <c r="D98" s="199" t="s">
        <v>193</v>
      </c>
      <c r="E98" s="204" t="s">
        <v>28</v>
      </c>
      <c r="F98" s="205" t="s">
        <v>1830</v>
      </c>
      <c r="G98" s="203"/>
      <c r="H98" s="206">
        <v>21</v>
      </c>
      <c r="I98" s="207"/>
      <c r="J98" s="203"/>
      <c r="K98" s="203"/>
      <c r="L98" s="208"/>
      <c r="M98" s="209"/>
      <c r="N98" s="210"/>
      <c r="O98" s="210"/>
      <c r="P98" s="210"/>
      <c r="Q98" s="210"/>
      <c r="R98" s="210"/>
      <c r="S98" s="210"/>
      <c r="T98" s="211"/>
      <c r="AT98" s="212" t="s">
        <v>193</v>
      </c>
      <c r="AU98" s="212" t="s">
        <v>84</v>
      </c>
      <c r="AV98" s="12" t="s">
        <v>84</v>
      </c>
      <c r="AW98" s="12" t="s">
        <v>36</v>
      </c>
      <c r="AX98" s="12" t="s">
        <v>82</v>
      </c>
      <c r="AY98" s="212" t="s">
        <v>182</v>
      </c>
    </row>
    <row r="99" spans="2:65" s="1" customFormat="1" ht="24" customHeight="1">
      <c r="B99" s="35"/>
      <c r="C99" s="186" t="s">
        <v>214</v>
      </c>
      <c r="D99" s="186" t="s">
        <v>184</v>
      </c>
      <c r="E99" s="187" t="s">
        <v>1837</v>
      </c>
      <c r="F99" s="188" t="s">
        <v>1838</v>
      </c>
      <c r="G99" s="189" t="s">
        <v>317</v>
      </c>
      <c r="H99" s="190">
        <v>120</v>
      </c>
      <c r="I99" s="191"/>
      <c r="J99" s="192">
        <f>ROUND(I99*H99,2)</f>
        <v>0</v>
      </c>
      <c r="K99" s="188" t="s">
        <v>188</v>
      </c>
      <c r="L99" s="39"/>
      <c r="M99" s="193" t="s">
        <v>28</v>
      </c>
      <c r="N99" s="194" t="s">
        <v>46</v>
      </c>
      <c r="O99" s="64"/>
      <c r="P99" s="195">
        <f>O99*H99</f>
        <v>0</v>
      </c>
      <c r="Q99" s="195">
        <v>0</v>
      </c>
      <c r="R99" s="195">
        <f>Q99*H99</f>
        <v>0</v>
      </c>
      <c r="S99" s="195">
        <v>0</v>
      </c>
      <c r="T99" s="196">
        <f>S99*H99</f>
        <v>0</v>
      </c>
      <c r="AR99" s="197" t="s">
        <v>276</v>
      </c>
      <c r="AT99" s="197" t="s">
        <v>184</v>
      </c>
      <c r="AU99" s="197" t="s">
        <v>84</v>
      </c>
      <c r="AY99" s="18" t="s">
        <v>182</v>
      </c>
      <c r="BE99" s="198">
        <f>IF(N99="základní",J99,0)</f>
        <v>0</v>
      </c>
      <c r="BF99" s="198">
        <f>IF(N99="snížená",J99,0)</f>
        <v>0</v>
      </c>
      <c r="BG99" s="198">
        <f>IF(N99="zákl. přenesená",J99,0)</f>
        <v>0</v>
      </c>
      <c r="BH99" s="198">
        <f>IF(N99="sníž. přenesená",J99,0)</f>
        <v>0</v>
      </c>
      <c r="BI99" s="198">
        <f>IF(N99="nulová",J99,0)</f>
        <v>0</v>
      </c>
      <c r="BJ99" s="18" t="s">
        <v>82</v>
      </c>
      <c r="BK99" s="198">
        <f>ROUND(I99*H99,2)</f>
        <v>0</v>
      </c>
      <c r="BL99" s="18" t="s">
        <v>276</v>
      </c>
      <c r="BM99" s="197" t="s">
        <v>1839</v>
      </c>
    </row>
    <row r="100" spans="2:65" s="12" customFormat="1">
      <c r="B100" s="202"/>
      <c r="C100" s="203"/>
      <c r="D100" s="199" t="s">
        <v>193</v>
      </c>
      <c r="E100" s="204" t="s">
        <v>28</v>
      </c>
      <c r="F100" s="205" t="s">
        <v>1840</v>
      </c>
      <c r="G100" s="203"/>
      <c r="H100" s="206">
        <v>120</v>
      </c>
      <c r="I100" s="207"/>
      <c r="J100" s="203"/>
      <c r="K100" s="203"/>
      <c r="L100" s="208"/>
      <c r="M100" s="209"/>
      <c r="N100" s="210"/>
      <c r="O100" s="210"/>
      <c r="P100" s="210"/>
      <c r="Q100" s="210"/>
      <c r="R100" s="210"/>
      <c r="S100" s="210"/>
      <c r="T100" s="211"/>
      <c r="AT100" s="212" t="s">
        <v>193</v>
      </c>
      <c r="AU100" s="212" t="s">
        <v>84</v>
      </c>
      <c r="AV100" s="12" t="s">
        <v>84</v>
      </c>
      <c r="AW100" s="12" t="s">
        <v>36</v>
      </c>
      <c r="AX100" s="12" t="s">
        <v>82</v>
      </c>
      <c r="AY100" s="212" t="s">
        <v>182</v>
      </c>
    </row>
    <row r="101" spans="2:65" s="1" customFormat="1" ht="16.5" customHeight="1">
      <c r="B101" s="35"/>
      <c r="C101" s="224" t="s">
        <v>220</v>
      </c>
      <c r="D101" s="224" t="s">
        <v>269</v>
      </c>
      <c r="E101" s="225" t="s">
        <v>1834</v>
      </c>
      <c r="F101" s="226" t="s">
        <v>1835</v>
      </c>
      <c r="G101" s="227" t="s">
        <v>317</v>
      </c>
      <c r="H101" s="228">
        <v>126</v>
      </c>
      <c r="I101" s="229"/>
      <c r="J101" s="230">
        <f>ROUND(I101*H101,2)</f>
        <v>0</v>
      </c>
      <c r="K101" s="226" t="s">
        <v>188</v>
      </c>
      <c r="L101" s="231"/>
      <c r="M101" s="232" t="s">
        <v>28</v>
      </c>
      <c r="N101" s="233" t="s">
        <v>46</v>
      </c>
      <c r="O101" s="64"/>
      <c r="P101" s="195">
        <f>O101*H101</f>
        <v>0</v>
      </c>
      <c r="Q101" s="195">
        <v>1.7000000000000001E-4</v>
      </c>
      <c r="R101" s="195">
        <f>Q101*H101</f>
        <v>2.1420000000000002E-2</v>
      </c>
      <c r="S101" s="195">
        <v>0</v>
      </c>
      <c r="T101" s="196">
        <f>S101*H101</f>
        <v>0</v>
      </c>
      <c r="AR101" s="197" t="s">
        <v>479</v>
      </c>
      <c r="AT101" s="197" t="s">
        <v>269</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276</v>
      </c>
      <c r="BM101" s="197" t="s">
        <v>1841</v>
      </c>
    </row>
    <row r="102" spans="2:65" s="12" customFormat="1">
      <c r="B102" s="202"/>
      <c r="C102" s="203"/>
      <c r="D102" s="199" t="s">
        <v>193</v>
      </c>
      <c r="E102" s="204" t="s">
        <v>28</v>
      </c>
      <c r="F102" s="205" t="s">
        <v>1842</v>
      </c>
      <c r="G102" s="203"/>
      <c r="H102" s="206">
        <v>126</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16.5" customHeight="1">
      <c r="B103" s="35"/>
      <c r="C103" s="186" t="s">
        <v>225</v>
      </c>
      <c r="D103" s="186" t="s">
        <v>184</v>
      </c>
      <c r="E103" s="187" t="s">
        <v>1843</v>
      </c>
      <c r="F103" s="188" t="s">
        <v>1844</v>
      </c>
      <c r="G103" s="189" t="s">
        <v>265</v>
      </c>
      <c r="H103" s="190">
        <v>2</v>
      </c>
      <c r="I103" s="191"/>
      <c r="J103" s="192">
        <f>ROUND(I103*H103,2)</f>
        <v>0</v>
      </c>
      <c r="K103" s="188" t="s">
        <v>188</v>
      </c>
      <c r="L103" s="39"/>
      <c r="M103" s="193" t="s">
        <v>28</v>
      </c>
      <c r="N103" s="194" t="s">
        <v>46</v>
      </c>
      <c r="O103" s="64"/>
      <c r="P103" s="195">
        <f>O103*H103</f>
        <v>0</v>
      </c>
      <c r="Q103" s="195">
        <v>0</v>
      </c>
      <c r="R103" s="195">
        <f>Q103*H103</f>
        <v>0</v>
      </c>
      <c r="S103" s="195">
        <v>0</v>
      </c>
      <c r="T103" s="196">
        <f>S103*H103</f>
        <v>0</v>
      </c>
      <c r="AR103" s="197" t="s">
        <v>276</v>
      </c>
      <c r="AT103" s="197" t="s">
        <v>184</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276</v>
      </c>
      <c r="BM103" s="197" t="s">
        <v>1845</v>
      </c>
    </row>
    <row r="104" spans="2:65" s="1" customFormat="1" ht="24" customHeight="1">
      <c r="B104" s="35"/>
      <c r="C104" s="186" t="s">
        <v>230</v>
      </c>
      <c r="D104" s="186" t="s">
        <v>184</v>
      </c>
      <c r="E104" s="187" t="s">
        <v>1846</v>
      </c>
      <c r="F104" s="188" t="s">
        <v>1847</v>
      </c>
      <c r="G104" s="189" t="s">
        <v>265</v>
      </c>
      <c r="H104" s="190">
        <v>1</v>
      </c>
      <c r="I104" s="191"/>
      <c r="J104" s="192">
        <f>ROUND(I104*H104,2)</f>
        <v>0</v>
      </c>
      <c r="K104" s="188" t="s">
        <v>188</v>
      </c>
      <c r="L104" s="39"/>
      <c r="M104" s="193" t="s">
        <v>28</v>
      </c>
      <c r="N104" s="194" t="s">
        <v>46</v>
      </c>
      <c r="O104" s="64"/>
      <c r="P104" s="195">
        <f>O104*H104</f>
        <v>0</v>
      </c>
      <c r="Q104" s="195">
        <v>0</v>
      </c>
      <c r="R104" s="195">
        <f>Q104*H104</f>
        <v>0</v>
      </c>
      <c r="S104" s="195">
        <v>0</v>
      </c>
      <c r="T104" s="196">
        <f>S104*H104</f>
        <v>0</v>
      </c>
      <c r="AR104" s="197" t="s">
        <v>276</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276</v>
      </c>
      <c r="BM104" s="197" t="s">
        <v>1848</v>
      </c>
    </row>
    <row r="105" spans="2:65" s="1" customFormat="1" ht="16.5" customHeight="1">
      <c r="B105" s="35"/>
      <c r="C105" s="224" t="s">
        <v>235</v>
      </c>
      <c r="D105" s="224" t="s">
        <v>269</v>
      </c>
      <c r="E105" s="225" t="s">
        <v>1849</v>
      </c>
      <c r="F105" s="226" t="s">
        <v>1850</v>
      </c>
      <c r="G105" s="227" t="s">
        <v>265</v>
      </c>
      <c r="H105" s="228">
        <v>1</v>
      </c>
      <c r="I105" s="229"/>
      <c r="J105" s="230">
        <f>ROUND(I105*H105,2)</f>
        <v>0</v>
      </c>
      <c r="K105" s="226" t="s">
        <v>28</v>
      </c>
      <c r="L105" s="231"/>
      <c r="M105" s="232" t="s">
        <v>28</v>
      </c>
      <c r="N105" s="233" t="s">
        <v>46</v>
      </c>
      <c r="O105" s="64"/>
      <c r="P105" s="195">
        <f>O105*H105</f>
        <v>0</v>
      </c>
      <c r="Q105" s="195">
        <v>0</v>
      </c>
      <c r="R105" s="195">
        <f>Q105*H105</f>
        <v>0</v>
      </c>
      <c r="S105" s="195">
        <v>0</v>
      </c>
      <c r="T105" s="196">
        <f>S105*H105</f>
        <v>0</v>
      </c>
      <c r="AR105" s="197" t="s">
        <v>479</v>
      </c>
      <c r="AT105" s="197" t="s">
        <v>269</v>
      </c>
      <c r="AU105" s="197" t="s">
        <v>84</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276</v>
      </c>
      <c r="BM105" s="197" t="s">
        <v>1851</v>
      </c>
    </row>
    <row r="106" spans="2:65" s="11" customFormat="1" ht="22.9" customHeight="1">
      <c r="B106" s="170"/>
      <c r="C106" s="171"/>
      <c r="D106" s="172" t="s">
        <v>74</v>
      </c>
      <c r="E106" s="184" t="s">
        <v>1852</v>
      </c>
      <c r="F106" s="184" t="s">
        <v>1853</v>
      </c>
      <c r="G106" s="171"/>
      <c r="H106" s="171"/>
      <c r="I106" s="174"/>
      <c r="J106" s="185">
        <f>BK106</f>
        <v>0</v>
      </c>
      <c r="K106" s="171"/>
      <c r="L106" s="176"/>
      <c r="M106" s="177"/>
      <c r="N106" s="178"/>
      <c r="O106" s="178"/>
      <c r="P106" s="179">
        <f>SUM(P107:P118)</f>
        <v>0</v>
      </c>
      <c r="Q106" s="178"/>
      <c r="R106" s="179">
        <f>SUM(R107:R118)</f>
        <v>0</v>
      </c>
      <c r="S106" s="178"/>
      <c r="T106" s="180">
        <f>SUM(T107:T118)</f>
        <v>0</v>
      </c>
      <c r="AR106" s="181" t="s">
        <v>84</v>
      </c>
      <c r="AT106" s="182" t="s">
        <v>74</v>
      </c>
      <c r="AU106" s="182" t="s">
        <v>82</v>
      </c>
      <c r="AY106" s="181" t="s">
        <v>182</v>
      </c>
      <c r="BK106" s="183">
        <f>SUM(BK107:BK118)</f>
        <v>0</v>
      </c>
    </row>
    <row r="107" spans="2:65" s="1" customFormat="1" ht="16.5" customHeight="1">
      <c r="B107" s="35"/>
      <c r="C107" s="186" t="s">
        <v>240</v>
      </c>
      <c r="D107" s="186" t="s">
        <v>184</v>
      </c>
      <c r="E107" s="187" t="s">
        <v>1854</v>
      </c>
      <c r="F107" s="188" t="s">
        <v>1855</v>
      </c>
      <c r="G107" s="189" t="s">
        <v>265</v>
      </c>
      <c r="H107" s="190">
        <v>1</v>
      </c>
      <c r="I107" s="191"/>
      <c r="J107" s="192">
        <f>ROUND(I107*H107,2)</f>
        <v>0</v>
      </c>
      <c r="K107" s="188" t="s">
        <v>28</v>
      </c>
      <c r="L107" s="39"/>
      <c r="M107" s="193" t="s">
        <v>28</v>
      </c>
      <c r="N107" s="194" t="s">
        <v>46</v>
      </c>
      <c r="O107" s="64"/>
      <c r="P107" s="195">
        <f>O107*H107</f>
        <v>0</v>
      </c>
      <c r="Q107" s="195">
        <v>0</v>
      </c>
      <c r="R107" s="195">
        <f>Q107*H107</f>
        <v>0</v>
      </c>
      <c r="S107" s="195">
        <v>0</v>
      </c>
      <c r="T107" s="196">
        <f>S107*H107</f>
        <v>0</v>
      </c>
      <c r="AR107" s="197" t="s">
        <v>276</v>
      </c>
      <c r="AT107" s="197" t="s">
        <v>184</v>
      </c>
      <c r="AU107" s="197" t="s">
        <v>84</v>
      </c>
      <c r="AY107" s="18" t="s">
        <v>182</v>
      </c>
      <c r="BE107" s="198">
        <f>IF(N107="základní",J107,0)</f>
        <v>0</v>
      </c>
      <c r="BF107" s="198">
        <f>IF(N107="snížená",J107,0)</f>
        <v>0</v>
      </c>
      <c r="BG107" s="198">
        <f>IF(N107="zákl. přenesená",J107,0)</f>
        <v>0</v>
      </c>
      <c r="BH107" s="198">
        <f>IF(N107="sníž. přenesená",J107,0)</f>
        <v>0</v>
      </c>
      <c r="BI107" s="198">
        <f>IF(N107="nulová",J107,0)</f>
        <v>0</v>
      </c>
      <c r="BJ107" s="18" t="s">
        <v>82</v>
      </c>
      <c r="BK107" s="198">
        <f>ROUND(I107*H107,2)</f>
        <v>0</v>
      </c>
      <c r="BL107" s="18" t="s">
        <v>276</v>
      </c>
      <c r="BM107" s="197" t="s">
        <v>1856</v>
      </c>
    </row>
    <row r="108" spans="2:65" s="1" customFormat="1" ht="19.5">
      <c r="B108" s="35"/>
      <c r="C108" s="36"/>
      <c r="D108" s="199" t="s">
        <v>514</v>
      </c>
      <c r="E108" s="36"/>
      <c r="F108" s="200" t="s">
        <v>1857</v>
      </c>
      <c r="G108" s="36"/>
      <c r="H108" s="36"/>
      <c r="I108" s="115"/>
      <c r="J108" s="36"/>
      <c r="K108" s="36"/>
      <c r="L108" s="39"/>
      <c r="M108" s="201"/>
      <c r="N108" s="64"/>
      <c r="O108" s="64"/>
      <c r="P108" s="64"/>
      <c r="Q108" s="64"/>
      <c r="R108" s="64"/>
      <c r="S108" s="64"/>
      <c r="T108" s="65"/>
      <c r="AT108" s="18" t="s">
        <v>514</v>
      </c>
      <c r="AU108" s="18" t="s">
        <v>84</v>
      </c>
    </row>
    <row r="109" spans="2:65" s="1" customFormat="1" ht="16.5" customHeight="1">
      <c r="B109" s="35"/>
      <c r="C109" s="186" t="s">
        <v>247</v>
      </c>
      <c r="D109" s="186" t="s">
        <v>184</v>
      </c>
      <c r="E109" s="187" t="s">
        <v>1858</v>
      </c>
      <c r="F109" s="188" t="s">
        <v>1859</v>
      </c>
      <c r="G109" s="189" t="s">
        <v>317</v>
      </c>
      <c r="H109" s="190">
        <v>1</v>
      </c>
      <c r="I109" s="191"/>
      <c r="J109" s="192">
        <f>ROUND(I109*H109,2)</f>
        <v>0</v>
      </c>
      <c r="K109" s="188" t="s">
        <v>28</v>
      </c>
      <c r="L109" s="39"/>
      <c r="M109" s="193" t="s">
        <v>28</v>
      </c>
      <c r="N109" s="194" t="s">
        <v>46</v>
      </c>
      <c r="O109" s="64"/>
      <c r="P109" s="195">
        <f>O109*H109</f>
        <v>0</v>
      </c>
      <c r="Q109" s="195">
        <v>0</v>
      </c>
      <c r="R109" s="195">
        <f>Q109*H109</f>
        <v>0</v>
      </c>
      <c r="S109" s="195">
        <v>0</v>
      </c>
      <c r="T109" s="196">
        <f>S109*H109</f>
        <v>0</v>
      </c>
      <c r="AR109" s="197" t="s">
        <v>276</v>
      </c>
      <c r="AT109" s="197" t="s">
        <v>184</v>
      </c>
      <c r="AU109" s="197" t="s">
        <v>84</v>
      </c>
      <c r="AY109" s="18" t="s">
        <v>182</v>
      </c>
      <c r="BE109" s="198">
        <f>IF(N109="základní",J109,0)</f>
        <v>0</v>
      </c>
      <c r="BF109" s="198">
        <f>IF(N109="snížená",J109,0)</f>
        <v>0</v>
      </c>
      <c r="BG109" s="198">
        <f>IF(N109="zákl. přenesená",J109,0)</f>
        <v>0</v>
      </c>
      <c r="BH109" s="198">
        <f>IF(N109="sníž. přenesená",J109,0)</f>
        <v>0</v>
      </c>
      <c r="BI109" s="198">
        <f>IF(N109="nulová",J109,0)</f>
        <v>0</v>
      </c>
      <c r="BJ109" s="18" t="s">
        <v>82</v>
      </c>
      <c r="BK109" s="198">
        <f>ROUND(I109*H109,2)</f>
        <v>0</v>
      </c>
      <c r="BL109" s="18" t="s">
        <v>276</v>
      </c>
      <c r="BM109" s="197" t="s">
        <v>1860</v>
      </c>
    </row>
    <row r="110" spans="2:65" s="1" customFormat="1" ht="19.5">
      <c r="B110" s="35"/>
      <c r="C110" s="36"/>
      <c r="D110" s="199" t="s">
        <v>514</v>
      </c>
      <c r="E110" s="36"/>
      <c r="F110" s="200" t="s">
        <v>1861</v>
      </c>
      <c r="G110" s="36"/>
      <c r="H110" s="36"/>
      <c r="I110" s="115"/>
      <c r="J110" s="36"/>
      <c r="K110" s="36"/>
      <c r="L110" s="39"/>
      <c r="M110" s="201"/>
      <c r="N110" s="64"/>
      <c r="O110" s="64"/>
      <c r="P110" s="64"/>
      <c r="Q110" s="64"/>
      <c r="R110" s="64"/>
      <c r="S110" s="64"/>
      <c r="T110" s="65"/>
      <c r="AT110" s="18" t="s">
        <v>514</v>
      </c>
      <c r="AU110" s="18" t="s">
        <v>84</v>
      </c>
    </row>
    <row r="111" spans="2:65" s="1" customFormat="1" ht="16.5" customHeight="1">
      <c r="B111" s="35"/>
      <c r="C111" s="186" t="s">
        <v>254</v>
      </c>
      <c r="D111" s="186" t="s">
        <v>184</v>
      </c>
      <c r="E111" s="187" t="s">
        <v>1862</v>
      </c>
      <c r="F111" s="188" t="s">
        <v>1863</v>
      </c>
      <c r="G111" s="189" t="s">
        <v>317</v>
      </c>
      <c r="H111" s="190">
        <v>5</v>
      </c>
      <c r="I111" s="191"/>
      <c r="J111" s="192">
        <f>ROUND(I111*H111,2)</f>
        <v>0</v>
      </c>
      <c r="K111" s="188" t="s">
        <v>28</v>
      </c>
      <c r="L111" s="39"/>
      <c r="M111" s="193" t="s">
        <v>28</v>
      </c>
      <c r="N111" s="194" t="s">
        <v>46</v>
      </c>
      <c r="O111" s="64"/>
      <c r="P111" s="195">
        <f>O111*H111</f>
        <v>0</v>
      </c>
      <c r="Q111" s="195">
        <v>0</v>
      </c>
      <c r="R111" s="195">
        <f>Q111*H111</f>
        <v>0</v>
      </c>
      <c r="S111" s="195">
        <v>0</v>
      </c>
      <c r="T111" s="196">
        <f>S111*H111</f>
        <v>0</v>
      </c>
      <c r="AR111" s="197" t="s">
        <v>276</v>
      </c>
      <c r="AT111" s="197" t="s">
        <v>184</v>
      </c>
      <c r="AU111" s="197" t="s">
        <v>84</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276</v>
      </c>
      <c r="BM111" s="197" t="s">
        <v>1864</v>
      </c>
    </row>
    <row r="112" spans="2:65" s="1" customFormat="1" ht="19.5">
      <c r="B112" s="35"/>
      <c r="C112" s="36"/>
      <c r="D112" s="199" t="s">
        <v>514</v>
      </c>
      <c r="E112" s="36"/>
      <c r="F112" s="200" t="s">
        <v>1865</v>
      </c>
      <c r="G112" s="36"/>
      <c r="H112" s="36"/>
      <c r="I112" s="115"/>
      <c r="J112" s="36"/>
      <c r="K112" s="36"/>
      <c r="L112" s="39"/>
      <c r="M112" s="201"/>
      <c r="N112" s="64"/>
      <c r="O112" s="64"/>
      <c r="P112" s="64"/>
      <c r="Q112" s="64"/>
      <c r="R112" s="64"/>
      <c r="S112" s="64"/>
      <c r="T112" s="65"/>
      <c r="AT112" s="18" t="s">
        <v>514</v>
      </c>
      <c r="AU112" s="18" t="s">
        <v>84</v>
      </c>
    </row>
    <row r="113" spans="2:65" s="1" customFormat="1" ht="16.5" customHeight="1">
      <c r="B113" s="35"/>
      <c r="C113" s="186" t="s">
        <v>262</v>
      </c>
      <c r="D113" s="186" t="s">
        <v>184</v>
      </c>
      <c r="E113" s="187" t="s">
        <v>1866</v>
      </c>
      <c r="F113" s="188" t="s">
        <v>1867</v>
      </c>
      <c r="G113" s="189" t="s">
        <v>265</v>
      </c>
      <c r="H113" s="190">
        <v>1</v>
      </c>
      <c r="I113" s="191"/>
      <c r="J113" s="192">
        <f>ROUND(I113*H113,2)</f>
        <v>0</v>
      </c>
      <c r="K113" s="188" t="s">
        <v>28</v>
      </c>
      <c r="L113" s="39"/>
      <c r="M113" s="193" t="s">
        <v>28</v>
      </c>
      <c r="N113" s="194" t="s">
        <v>46</v>
      </c>
      <c r="O113" s="64"/>
      <c r="P113" s="195">
        <f>O113*H113</f>
        <v>0</v>
      </c>
      <c r="Q113" s="195">
        <v>0</v>
      </c>
      <c r="R113" s="195">
        <f>Q113*H113</f>
        <v>0</v>
      </c>
      <c r="S113" s="195">
        <v>0</v>
      </c>
      <c r="T113" s="196">
        <f>S113*H113</f>
        <v>0</v>
      </c>
      <c r="AR113" s="197" t="s">
        <v>276</v>
      </c>
      <c r="AT113" s="197" t="s">
        <v>184</v>
      </c>
      <c r="AU113" s="197" t="s">
        <v>84</v>
      </c>
      <c r="AY113" s="18" t="s">
        <v>182</v>
      </c>
      <c r="BE113" s="198">
        <f>IF(N113="základní",J113,0)</f>
        <v>0</v>
      </c>
      <c r="BF113" s="198">
        <f>IF(N113="snížená",J113,0)</f>
        <v>0</v>
      </c>
      <c r="BG113" s="198">
        <f>IF(N113="zákl. přenesená",J113,0)</f>
        <v>0</v>
      </c>
      <c r="BH113" s="198">
        <f>IF(N113="sníž. přenesená",J113,0)</f>
        <v>0</v>
      </c>
      <c r="BI113" s="198">
        <f>IF(N113="nulová",J113,0)</f>
        <v>0</v>
      </c>
      <c r="BJ113" s="18" t="s">
        <v>82</v>
      </c>
      <c r="BK113" s="198">
        <f>ROUND(I113*H113,2)</f>
        <v>0</v>
      </c>
      <c r="BL113" s="18" t="s">
        <v>276</v>
      </c>
      <c r="BM113" s="197" t="s">
        <v>1868</v>
      </c>
    </row>
    <row r="114" spans="2:65" s="1" customFormat="1" ht="19.5">
      <c r="B114" s="35"/>
      <c r="C114" s="36"/>
      <c r="D114" s="199" t="s">
        <v>514</v>
      </c>
      <c r="E114" s="36"/>
      <c r="F114" s="200" t="s">
        <v>1869</v>
      </c>
      <c r="G114" s="36"/>
      <c r="H114" s="36"/>
      <c r="I114" s="115"/>
      <c r="J114" s="36"/>
      <c r="K114" s="36"/>
      <c r="L114" s="39"/>
      <c r="M114" s="201"/>
      <c r="N114" s="64"/>
      <c r="O114" s="64"/>
      <c r="P114" s="64"/>
      <c r="Q114" s="64"/>
      <c r="R114" s="64"/>
      <c r="S114" s="64"/>
      <c r="T114" s="65"/>
      <c r="AT114" s="18" t="s">
        <v>514</v>
      </c>
      <c r="AU114" s="18" t="s">
        <v>84</v>
      </c>
    </row>
    <row r="115" spans="2:65" s="1" customFormat="1" ht="16.5" customHeight="1">
      <c r="B115" s="35"/>
      <c r="C115" s="186" t="s">
        <v>268</v>
      </c>
      <c r="D115" s="186" t="s">
        <v>184</v>
      </c>
      <c r="E115" s="187" t="s">
        <v>1870</v>
      </c>
      <c r="F115" s="188" t="s">
        <v>1871</v>
      </c>
      <c r="G115" s="189" t="s">
        <v>265</v>
      </c>
      <c r="H115" s="190">
        <v>1</v>
      </c>
      <c r="I115" s="191"/>
      <c r="J115" s="192">
        <f>ROUND(I115*H115,2)</f>
        <v>0</v>
      </c>
      <c r="K115" s="188" t="s">
        <v>28</v>
      </c>
      <c r="L115" s="39"/>
      <c r="M115" s="193" t="s">
        <v>28</v>
      </c>
      <c r="N115" s="194" t="s">
        <v>46</v>
      </c>
      <c r="O115" s="64"/>
      <c r="P115" s="195">
        <f>O115*H115</f>
        <v>0</v>
      </c>
      <c r="Q115" s="195">
        <v>0</v>
      </c>
      <c r="R115" s="195">
        <f>Q115*H115</f>
        <v>0</v>
      </c>
      <c r="S115" s="195">
        <v>0</v>
      </c>
      <c r="T115" s="196">
        <f>S115*H115</f>
        <v>0</v>
      </c>
      <c r="AR115" s="197" t="s">
        <v>276</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276</v>
      </c>
      <c r="BM115" s="197" t="s">
        <v>1872</v>
      </c>
    </row>
    <row r="116" spans="2:65" s="1" customFormat="1" ht="19.5">
      <c r="B116" s="35"/>
      <c r="C116" s="36"/>
      <c r="D116" s="199" t="s">
        <v>514</v>
      </c>
      <c r="E116" s="36"/>
      <c r="F116" s="200" t="s">
        <v>1873</v>
      </c>
      <c r="G116" s="36"/>
      <c r="H116" s="36"/>
      <c r="I116" s="115"/>
      <c r="J116" s="36"/>
      <c r="K116" s="36"/>
      <c r="L116" s="39"/>
      <c r="M116" s="201"/>
      <c r="N116" s="64"/>
      <c r="O116" s="64"/>
      <c r="P116" s="64"/>
      <c r="Q116" s="64"/>
      <c r="R116" s="64"/>
      <c r="S116" s="64"/>
      <c r="T116" s="65"/>
      <c r="AT116" s="18" t="s">
        <v>514</v>
      </c>
      <c r="AU116" s="18" t="s">
        <v>84</v>
      </c>
    </row>
    <row r="117" spans="2:65" s="1" customFormat="1" ht="16.5" customHeight="1">
      <c r="B117" s="35"/>
      <c r="C117" s="186" t="s">
        <v>8</v>
      </c>
      <c r="D117" s="186" t="s">
        <v>184</v>
      </c>
      <c r="E117" s="187" t="s">
        <v>1874</v>
      </c>
      <c r="F117" s="188" t="s">
        <v>1875</v>
      </c>
      <c r="G117" s="189" t="s">
        <v>335</v>
      </c>
      <c r="H117" s="190">
        <v>1</v>
      </c>
      <c r="I117" s="191"/>
      <c r="J117" s="192">
        <f>ROUND(I117*H117,2)</f>
        <v>0</v>
      </c>
      <c r="K117" s="188" t="s">
        <v>28</v>
      </c>
      <c r="L117" s="39"/>
      <c r="M117" s="193" t="s">
        <v>28</v>
      </c>
      <c r="N117" s="194" t="s">
        <v>46</v>
      </c>
      <c r="O117" s="64"/>
      <c r="P117" s="195">
        <f>O117*H117</f>
        <v>0</v>
      </c>
      <c r="Q117" s="195">
        <v>0</v>
      </c>
      <c r="R117" s="195">
        <f>Q117*H117</f>
        <v>0</v>
      </c>
      <c r="S117" s="195">
        <v>0</v>
      </c>
      <c r="T117" s="196">
        <f>S117*H117</f>
        <v>0</v>
      </c>
      <c r="AR117" s="197" t="s">
        <v>276</v>
      </c>
      <c r="AT117" s="197" t="s">
        <v>184</v>
      </c>
      <c r="AU117" s="197" t="s">
        <v>84</v>
      </c>
      <c r="AY117" s="18" t="s">
        <v>182</v>
      </c>
      <c r="BE117" s="198">
        <f>IF(N117="základní",J117,0)</f>
        <v>0</v>
      </c>
      <c r="BF117" s="198">
        <f>IF(N117="snížená",J117,0)</f>
        <v>0</v>
      </c>
      <c r="BG117" s="198">
        <f>IF(N117="zákl. přenesená",J117,0)</f>
        <v>0</v>
      </c>
      <c r="BH117" s="198">
        <f>IF(N117="sníž. přenesená",J117,0)</f>
        <v>0</v>
      </c>
      <c r="BI117" s="198">
        <f>IF(N117="nulová",J117,0)</f>
        <v>0</v>
      </c>
      <c r="BJ117" s="18" t="s">
        <v>82</v>
      </c>
      <c r="BK117" s="198">
        <f>ROUND(I117*H117,2)</f>
        <v>0</v>
      </c>
      <c r="BL117" s="18" t="s">
        <v>276</v>
      </c>
      <c r="BM117" s="197" t="s">
        <v>1876</v>
      </c>
    </row>
    <row r="118" spans="2:65" s="1" customFormat="1" ht="29.25">
      <c r="B118" s="35"/>
      <c r="C118" s="36"/>
      <c r="D118" s="199" t="s">
        <v>514</v>
      </c>
      <c r="E118" s="36"/>
      <c r="F118" s="200" t="s">
        <v>1877</v>
      </c>
      <c r="G118" s="36"/>
      <c r="H118" s="36"/>
      <c r="I118" s="115"/>
      <c r="J118" s="36"/>
      <c r="K118" s="36"/>
      <c r="L118" s="39"/>
      <c r="M118" s="201"/>
      <c r="N118" s="64"/>
      <c r="O118" s="64"/>
      <c r="P118" s="64"/>
      <c r="Q118" s="64"/>
      <c r="R118" s="64"/>
      <c r="S118" s="64"/>
      <c r="T118" s="65"/>
      <c r="AT118" s="18" t="s">
        <v>514</v>
      </c>
      <c r="AU118" s="18" t="s">
        <v>84</v>
      </c>
    </row>
    <row r="119" spans="2:65" s="11" customFormat="1" ht="25.9" customHeight="1">
      <c r="B119" s="170"/>
      <c r="C119" s="171"/>
      <c r="D119" s="172" t="s">
        <v>74</v>
      </c>
      <c r="E119" s="173" t="s">
        <v>269</v>
      </c>
      <c r="F119" s="173" t="s">
        <v>645</v>
      </c>
      <c r="G119" s="171"/>
      <c r="H119" s="171"/>
      <c r="I119" s="174"/>
      <c r="J119" s="175">
        <f>BK119</f>
        <v>0</v>
      </c>
      <c r="K119" s="171"/>
      <c r="L119" s="176"/>
      <c r="M119" s="177"/>
      <c r="N119" s="178"/>
      <c r="O119" s="178"/>
      <c r="P119" s="179">
        <f>P120</f>
        <v>0</v>
      </c>
      <c r="Q119" s="178"/>
      <c r="R119" s="179">
        <f>R120</f>
        <v>9.3683999999999994</v>
      </c>
      <c r="S119" s="178"/>
      <c r="T119" s="180">
        <f>T120</f>
        <v>0</v>
      </c>
      <c r="AR119" s="181" t="s">
        <v>203</v>
      </c>
      <c r="AT119" s="182" t="s">
        <v>74</v>
      </c>
      <c r="AU119" s="182" t="s">
        <v>75</v>
      </c>
      <c r="AY119" s="181" t="s">
        <v>182</v>
      </c>
      <c r="BK119" s="183">
        <f>BK120</f>
        <v>0</v>
      </c>
    </row>
    <row r="120" spans="2:65" s="11" customFormat="1" ht="22.9" customHeight="1">
      <c r="B120" s="170"/>
      <c r="C120" s="171"/>
      <c r="D120" s="172" t="s">
        <v>74</v>
      </c>
      <c r="E120" s="184" t="s">
        <v>646</v>
      </c>
      <c r="F120" s="184" t="s">
        <v>647</v>
      </c>
      <c r="G120" s="171"/>
      <c r="H120" s="171"/>
      <c r="I120" s="174"/>
      <c r="J120" s="185">
        <f>BK120</f>
        <v>0</v>
      </c>
      <c r="K120" s="171"/>
      <c r="L120" s="176"/>
      <c r="M120" s="177"/>
      <c r="N120" s="178"/>
      <c r="O120" s="178"/>
      <c r="P120" s="179">
        <f>SUM(P121:P127)</f>
        <v>0</v>
      </c>
      <c r="Q120" s="178"/>
      <c r="R120" s="179">
        <f>SUM(R121:R127)</f>
        <v>9.3683999999999994</v>
      </c>
      <c r="S120" s="178"/>
      <c r="T120" s="180">
        <f>SUM(T121:T127)</f>
        <v>0</v>
      </c>
      <c r="AR120" s="181" t="s">
        <v>203</v>
      </c>
      <c r="AT120" s="182" t="s">
        <v>74</v>
      </c>
      <c r="AU120" s="182" t="s">
        <v>82</v>
      </c>
      <c r="AY120" s="181" t="s">
        <v>182</v>
      </c>
      <c r="BK120" s="183">
        <f>SUM(BK121:BK127)</f>
        <v>0</v>
      </c>
    </row>
    <row r="121" spans="2:65" s="1" customFormat="1" ht="36" customHeight="1">
      <c r="B121" s="35"/>
      <c r="C121" s="186" t="s">
        <v>276</v>
      </c>
      <c r="D121" s="186" t="s">
        <v>184</v>
      </c>
      <c r="E121" s="187" t="s">
        <v>1878</v>
      </c>
      <c r="F121" s="188" t="s">
        <v>1879</v>
      </c>
      <c r="G121" s="189" t="s">
        <v>317</v>
      </c>
      <c r="H121" s="190">
        <v>120</v>
      </c>
      <c r="I121" s="191"/>
      <c r="J121" s="192">
        <f>ROUND(I121*H121,2)</f>
        <v>0</v>
      </c>
      <c r="K121" s="188" t="s">
        <v>188</v>
      </c>
      <c r="L121" s="39"/>
      <c r="M121" s="193" t="s">
        <v>28</v>
      </c>
      <c r="N121" s="194" t="s">
        <v>46</v>
      </c>
      <c r="O121" s="64"/>
      <c r="P121" s="195">
        <f>O121*H121</f>
        <v>0</v>
      </c>
      <c r="Q121" s="195">
        <v>0</v>
      </c>
      <c r="R121" s="195">
        <f>Q121*H121</f>
        <v>0</v>
      </c>
      <c r="S121" s="195">
        <v>0</v>
      </c>
      <c r="T121" s="196">
        <f>S121*H121</f>
        <v>0</v>
      </c>
      <c r="AR121" s="197" t="s">
        <v>650</v>
      </c>
      <c r="AT121" s="197" t="s">
        <v>184</v>
      </c>
      <c r="AU121" s="197" t="s">
        <v>84</v>
      </c>
      <c r="AY121" s="18" t="s">
        <v>182</v>
      </c>
      <c r="BE121" s="198">
        <f>IF(N121="základní",J121,0)</f>
        <v>0</v>
      </c>
      <c r="BF121" s="198">
        <f>IF(N121="snížená",J121,0)</f>
        <v>0</v>
      </c>
      <c r="BG121" s="198">
        <f>IF(N121="zákl. přenesená",J121,0)</f>
        <v>0</v>
      </c>
      <c r="BH121" s="198">
        <f>IF(N121="sníž. přenesená",J121,0)</f>
        <v>0</v>
      </c>
      <c r="BI121" s="198">
        <f>IF(N121="nulová",J121,0)</f>
        <v>0</v>
      </c>
      <c r="BJ121" s="18" t="s">
        <v>82</v>
      </c>
      <c r="BK121" s="198">
        <f>ROUND(I121*H121,2)</f>
        <v>0</v>
      </c>
      <c r="BL121" s="18" t="s">
        <v>650</v>
      </c>
      <c r="BM121" s="197" t="s">
        <v>1880</v>
      </c>
    </row>
    <row r="122" spans="2:65" s="1" customFormat="1" ht="29.25">
      <c r="B122" s="35"/>
      <c r="C122" s="36"/>
      <c r="D122" s="199" t="s">
        <v>191</v>
      </c>
      <c r="E122" s="36"/>
      <c r="F122" s="200" t="s">
        <v>728</v>
      </c>
      <c r="G122" s="36"/>
      <c r="H122" s="36"/>
      <c r="I122" s="115"/>
      <c r="J122" s="36"/>
      <c r="K122" s="36"/>
      <c r="L122" s="39"/>
      <c r="M122" s="201"/>
      <c r="N122" s="64"/>
      <c r="O122" s="64"/>
      <c r="P122" s="64"/>
      <c r="Q122" s="64"/>
      <c r="R122" s="64"/>
      <c r="S122" s="64"/>
      <c r="T122" s="65"/>
      <c r="AT122" s="18" t="s">
        <v>191</v>
      </c>
      <c r="AU122" s="18" t="s">
        <v>84</v>
      </c>
    </row>
    <row r="123" spans="2:65" s="1" customFormat="1" ht="24" customHeight="1">
      <c r="B123" s="35"/>
      <c r="C123" s="186" t="s">
        <v>281</v>
      </c>
      <c r="D123" s="186" t="s">
        <v>184</v>
      </c>
      <c r="E123" s="187" t="s">
        <v>1881</v>
      </c>
      <c r="F123" s="188" t="s">
        <v>1882</v>
      </c>
      <c r="G123" s="189" t="s">
        <v>317</v>
      </c>
      <c r="H123" s="190">
        <v>120</v>
      </c>
      <c r="I123" s="191"/>
      <c r="J123" s="192">
        <f>ROUND(I123*H123,2)</f>
        <v>0</v>
      </c>
      <c r="K123" s="188" t="s">
        <v>188</v>
      </c>
      <c r="L123" s="39"/>
      <c r="M123" s="193" t="s">
        <v>28</v>
      </c>
      <c r="N123" s="194" t="s">
        <v>46</v>
      </c>
      <c r="O123" s="64"/>
      <c r="P123" s="195">
        <f>O123*H123</f>
        <v>0</v>
      </c>
      <c r="Q123" s="195">
        <v>7.8070000000000001E-2</v>
      </c>
      <c r="R123" s="195">
        <f>Q123*H123</f>
        <v>9.3683999999999994</v>
      </c>
      <c r="S123" s="195">
        <v>0</v>
      </c>
      <c r="T123" s="196">
        <f>S123*H123</f>
        <v>0</v>
      </c>
      <c r="AR123" s="197" t="s">
        <v>650</v>
      </c>
      <c r="AT123" s="197" t="s">
        <v>184</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650</v>
      </c>
      <c r="BM123" s="197" t="s">
        <v>1883</v>
      </c>
    </row>
    <row r="124" spans="2:65" s="1" customFormat="1" ht="39">
      <c r="B124" s="35"/>
      <c r="C124" s="36"/>
      <c r="D124" s="199" t="s">
        <v>191</v>
      </c>
      <c r="E124" s="36"/>
      <c r="F124" s="200" t="s">
        <v>1884</v>
      </c>
      <c r="G124" s="36"/>
      <c r="H124" s="36"/>
      <c r="I124" s="115"/>
      <c r="J124" s="36"/>
      <c r="K124" s="36"/>
      <c r="L124" s="39"/>
      <c r="M124" s="201"/>
      <c r="N124" s="64"/>
      <c r="O124" s="64"/>
      <c r="P124" s="64"/>
      <c r="Q124" s="64"/>
      <c r="R124" s="64"/>
      <c r="S124" s="64"/>
      <c r="T124" s="65"/>
      <c r="AT124" s="18" t="s">
        <v>191</v>
      </c>
      <c r="AU124" s="18" t="s">
        <v>84</v>
      </c>
    </row>
    <row r="125" spans="2:65" s="1" customFormat="1" ht="16.5" customHeight="1">
      <c r="B125" s="35"/>
      <c r="C125" s="186" t="s">
        <v>285</v>
      </c>
      <c r="D125" s="186" t="s">
        <v>184</v>
      </c>
      <c r="E125" s="187" t="s">
        <v>675</v>
      </c>
      <c r="F125" s="188" t="s">
        <v>676</v>
      </c>
      <c r="G125" s="189" t="s">
        <v>187</v>
      </c>
      <c r="H125" s="190">
        <v>21</v>
      </c>
      <c r="I125" s="191"/>
      <c r="J125" s="192">
        <f>ROUND(I125*H125,2)</f>
        <v>0</v>
      </c>
      <c r="K125" s="188" t="s">
        <v>188</v>
      </c>
      <c r="L125" s="39"/>
      <c r="M125" s="193" t="s">
        <v>28</v>
      </c>
      <c r="N125" s="194" t="s">
        <v>46</v>
      </c>
      <c r="O125" s="64"/>
      <c r="P125" s="195">
        <f>O125*H125</f>
        <v>0</v>
      </c>
      <c r="Q125" s="195">
        <v>0</v>
      </c>
      <c r="R125" s="195">
        <f>Q125*H125</f>
        <v>0</v>
      </c>
      <c r="S125" s="195">
        <v>0</v>
      </c>
      <c r="T125" s="196">
        <f>S125*H125</f>
        <v>0</v>
      </c>
      <c r="AR125" s="197" t="s">
        <v>650</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650</v>
      </c>
      <c r="BM125" s="197" t="s">
        <v>1885</v>
      </c>
    </row>
    <row r="126" spans="2:65" s="1" customFormat="1" ht="87.75">
      <c r="B126" s="35"/>
      <c r="C126" s="36"/>
      <c r="D126" s="199" t="s">
        <v>191</v>
      </c>
      <c r="E126" s="36"/>
      <c r="F126" s="200" t="s">
        <v>678</v>
      </c>
      <c r="G126" s="36"/>
      <c r="H126" s="36"/>
      <c r="I126" s="115"/>
      <c r="J126" s="36"/>
      <c r="K126" s="36"/>
      <c r="L126" s="39"/>
      <c r="M126" s="201"/>
      <c r="N126" s="64"/>
      <c r="O126" s="64"/>
      <c r="P126" s="64"/>
      <c r="Q126" s="64"/>
      <c r="R126" s="64"/>
      <c r="S126" s="64"/>
      <c r="T126" s="65"/>
      <c r="AT126" s="18" t="s">
        <v>191</v>
      </c>
      <c r="AU126" s="18" t="s">
        <v>84</v>
      </c>
    </row>
    <row r="127" spans="2:65" s="12" customFormat="1">
      <c r="B127" s="202"/>
      <c r="C127" s="203"/>
      <c r="D127" s="199" t="s">
        <v>193</v>
      </c>
      <c r="E127" s="204" t="s">
        <v>28</v>
      </c>
      <c r="F127" s="205" t="s">
        <v>1886</v>
      </c>
      <c r="G127" s="203"/>
      <c r="H127" s="206">
        <v>21</v>
      </c>
      <c r="I127" s="207"/>
      <c r="J127" s="203"/>
      <c r="K127" s="203"/>
      <c r="L127" s="208"/>
      <c r="M127" s="252"/>
      <c r="N127" s="253"/>
      <c r="O127" s="253"/>
      <c r="P127" s="253"/>
      <c r="Q127" s="253"/>
      <c r="R127" s="253"/>
      <c r="S127" s="253"/>
      <c r="T127" s="254"/>
      <c r="AT127" s="212" t="s">
        <v>193</v>
      </c>
      <c r="AU127" s="212" t="s">
        <v>84</v>
      </c>
      <c r="AV127" s="12" t="s">
        <v>84</v>
      </c>
      <c r="AW127" s="12" t="s">
        <v>36</v>
      </c>
      <c r="AX127" s="12" t="s">
        <v>82</v>
      </c>
      <c r="AY127" s="212" t="s">
        <v>182</v>
      </c>
    </row>
    <row r="128" spans="2:65" s="1" customFormat="1" ht="6.95" customHeight="1">
      <c r="B128" s="47"/>
      <c r="C128" s="48"/>
      <c r="D128" s="48"/>
      <c r="E128" s="48"/>
      <c r="F128" s="48"/>
      <c r="G128" s="48"/>
      <c r="H128" s="48"/>
      <c r="I128" s="138"/>
      <c r="J128" s="48"/>
      <c r="K128" s="48"/>
      <c r="L128" s="39"/>
    </row>
  </sheetData>
  <sheetProtection algorithmName="SHA-512" hashValue="hQ+t9j5iP5wANG9WeijnqT0f8izVT9dW53zwxOaxa7mAUHU36amg14ir7zuNW3+X2qesqrwDjphB6Dbj0wVTuw==" saltValue="mUSnMY3BtBr0MKgcZQ4N1nLQKdmpu5nYY+Nn4uBB+OYFrtZztaEOr0oid61cxER8w537YU1MUqnSREJi1qC5kw==" spinCount="100000" sheet="1" objects="1" scenarios="1" formatColumns="0" formatRows="0" autoFilter="0"/>
  <autoFilter ref="C89:K127"/>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25"/>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138</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1887</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1888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ROUND(J94,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ROUND((SUM(BE94:BE224)),  2)</f>
        <v>0</v>
      </c>
      <c r="I35" s="127">
        <v>0.21</v>
      </c>
      <c r="J35" s="126">
        <f>ROUND(((SUM(BE94:BE224))*I35),  2)</f>
        <v>0</v>
      </c>
      <c r="L35" s="39"/>
    </row>
    <row r="36" spans="2:12" s="1" customFormat="1" ht="14.45" customHeight="1">
      <c r="B36" s="39"/>
      <c r="E36" s="114" t="s">
        <v>47</v>
      </c>
      <c r="F36" s="126">
        <f>ROUND((SUM(BF94:BF224)),  2)</f>
        <v>0</v>
      </c>
      <c r="I36" s="127">
        <v>0.15</v>
      </c>
      <c r="J36" s="126">
        <f>ROUND(((SUM(BF94:BF224))*I36),  2)</f>
        <v>0</v>
      </c>
      <c r="L36" s="39"/>
    </row>
    <row r="37" spans="2:12" s="1" customFormat="1" ht="14.45" hidden="1" customHeight="1">
      <c r="B37" s="39"/>
      <c r="E37" s="114" t="s">
        <v>48</v>
      </c>
      <c r="F37" s="126">
        <f>ROUND((SUM(BG94:BG224)),  2)</f>
        <v>0</v>
      </c>
      <c r="I37" s="127">
        <v>0.21</v>
      </c>
      <c r="J37" s="126">
        <f>0</f>
        <v>0</v>
      </c>
      <c r="L37" s="39"/>
    </row>
    <row r="38" spans="2:12" s="1" customFormat="1" ht="14.45" hidden="1" customHeight="1">
      <c r="B38" s="39"/>
      <c r="E38" s="114" t="s">
        <v>49</v>
      </c>
      <c r="F38" s="126">
        <f>ROUND((SUM(BH94:BH224)),  2)</f>
        <v>0</v>
      </c>
      <c r="I38" s="127">
        <v>0.15</v>
      </c>
      <c r="J38" s="126">
        <f>0</f>
        <v>0</v>
      </c>
      <c r="L38" s="39"/>
    </row>
    <row r="39" spans="2:12" s="1" customFormat="1" ht="14.45" hidden="1" customHeight="1">
      <c r="B39" s="39"/>
      <c r="E39" s="114" t="s">
        <v>50</v>
      </c>
      <c r="F39" s="126">
        <f>ROUND((SUM(BI94:BI224)),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700 - SO 700 Oplocení</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J94</f>
        <v>0</v>
      </c>
      <c r="K63" s="36"/>
      <c r="L63" s="39"/>
      <c r="AU63" s="18" t="s">
        <v>160</v>
      </c>
    </row>
    <row r="64" spans="2:47" s="8" customFormat="1" ht="24.95" customHeight="1">
      <c r="B64" s="147"/>
      <c r="C64" s="148"/>
      <c r="D64" s="149" t="s">
        <v>161</v>
      </c>
      <c r="E64" s="150"/>
      <c r="F64" s="150"/>
      <c r="G64" s="150"/>
      <c r="H64" s="150"/>
      <c r="I64" s="151"/>
      <c r="J64" s="152">
        <f>J95</f>
        <v>0</v>
      </c>
      <c r="K64" s="148"/>
      <c r="L64" s="153"/>
    </row>
    <row r="65" spans="2:12" s="9" customFormat="1" ht="19.899999999999999" customHeight="1">
      <c r="B65" s="154"/>
      <c r="C65" s="97"/>
      <c r="D65" s="155" t="s">
        <v>162</v>
      </c>
      <c r="E65" s="156"/>
      <c r="F65" s="156"/>
      <c r="G65" s="156"/>
      <c r="H65" s="156"/>
      <c r="I65" s="157"/>
      <c r="J65" s="158">
        <f>J96</f>
        <v>0</v>
      </c>
      <c r="K65" s="97"/>
      <c r="L65" s="159"/>
    </row>
    <row r="66" spans="2:12" s="9" customFormat="1" ht="19.899999999999999" customHeight="1">
      <c r="B66" s="154"/>
      <c r="C66" s="97"/>
      <c r="D66" s="155" t="s">
        <v>578</v>
      </c>
      <c r="E66" s="156"/>
      <c r="F66" s="156"/>
      <c r="G66" s="156"/>
      <c r="H66" s="156"/>
      <c r="I66" s="157"/>
      <c r="J66" s="158">
        <f>J156</f>
        <v>0</v>
      </c>
      <c r="K66" s="97"/>
      <c r="L66" s="159"/>
    </row>
    <row r="67" spans="2:12" s="9" customFormat="1" ht="19.899999999999999" customHeight="1">
      <c r="B67" s="154"/>
      <c r="C67" s="97"/>
      <c r="D67" s="155" t="s">
        <v>163</v>
      </c>
      <c r="E67" s="156"/>
      <c r="F67" s="156"/>
      <c r="G67" s="156"/>
      <c r="H67" s="156"/>
      <c r="I67" s="157"/>
      <c r="J67" s="158">
        <f>J169</f>
        <v>0</v>
      </c>
      <c r="K67" s="97"/>
      <c r="L67" s="159"/>
    </row>
    <row r="68" spans="2:12" s="9" customFormat="1" ht="19.899999999999999" customHeight="1">
      <c r="B68" s="154"/>
      <c r="C68" s="97"/>
      <c r="D68" s="155" t="s">
        <v>164</v>
      </c>
      <c r="E68" s="156"/>
      <c r="F68" s="156"/>
      <c r="G68" s="156"/>
      <c r="H68" s="156"/>
      <c r="I68" s="157"/>
      <c r="J68" s="158">
        <f>J199</f>
        <v>0</v>
      </c>
      <c r="K68" s="97"/>
      <c r="L68" s="159"/>
    </row>
    <row r="69" spans="2:12" s="9" customFormat="1" ht="19.899999999999999" customHeight="1">
      <c r="B69" s="154"/>
      <c r="C69" s="97"/>
      <c r="D69" s="155" t="s">
        <v>165</v>
      </c>
      <c r="E69" s="156"/>
      <c r="F69" s="156"/>
      <c r="G69" s="156"/>
      <c r="H69" s="156"/>
      <c r="I69" s="157"/>
      <c r="J69" s="158">
        <f>J202</f>
        <v>0</v>
      </c>
      <c r="K69" s="97"/>
      <c r="L69" s="159"/>
    </row>
    <row r="70" spans="2:12" s="9" customFormat="1" ht="19.899999999999999" customHeight="1">
      <c r="B70" s="154"/>
      <c r="C70" s="97"/>
      <c r="D70" s="155" t="s">
        <v>166</v>
      </c>
      <c r="E70" s="156"/>
      <c r="F70" s="156"/>
      <c r="G70" s="156"/>
      <c r="H70" s="156"/>
      <c r="I70" s="157"/>
      <c r="J70" s="158">
        <f>J208</f>
        <v>0</v>
      </c>
      <c r="K70" s="97"/>
      <c r="L70" s="159"/>
    </row>
    <row r="71" spans="2:12" s="8" customFormat="1" ht="24.95" customHeight="1">
      <c r="B71" s="147"/>
      <c r="C71" s="148"/>
      <c r="D71" s="149" t="s">
        <v>639</v>
      </c>
      <c r="E71" s="150"/>
      <c r="F71" s="150"/>
      <c r="G71" s="150"/>
      <c r="H71" s="150"/>
      <c r="I71" s="151"/>
      <c r="J71" s="152">
        <f>J210</f>
        <v>0</v>
      </c>
      <c r="K71" s="148"/>
      <c r="L71" s="153"/>
    </row>
    <row r="72" spans="2:12" s="9" customFormat="1" ht="19.899999999999999" customHeight="1">
      <c r="B72" s="154"/>
      <c r="C72" s="97"/>
      <c r="D72" s="155" t="s">
        <v>640</v>
      </c>
      <c r="E72" s="156"/>
      <c r="F72" s="156"/>
      <c r="G72" s="156"/>
      <c r="H72" s="156"/>
      <c r="I72" s="157"/>
      <c r="J72" s="158">
        <f>J211</f>
        <v>0</v>
      </c>
      <c r="K72" s="97"/>
      <c r="L72" s="159"/>
    </row>
    <row r="73" spans="2:12" s="1" customFormat="1" ht="21.75" customHeight="1">
      <c r="B73" s="35"/>
      <c r="C73" s="36"/>
      <c r="D73" s="36"/>
      <c r="E73" s="36"/>
      <c r="F73" s="36"/>
      <c r="G73" s="36"/>
      <c r="H73" s="36"/>
      <c r="I73" s="115"/>
      <c r="J73" s="36"/>
      <c r="K73" s="36"/>
      <c r="L73" s="39"/>
    </row>
    <row r="74" spans="2:12" s="1" customFormat="1" ht="6.95" customHeight="1">
      <c r="B74" s="47"/>
      <c r="C74" s="48"/>
      <c r="D74" s="48"/>
      <c r="E74" s="48"/>
      <c r="F74" s="48"/>
      <c r="G74" s="48"/>
      <c r="H74" s="48"/>
      <c r="I74" s="138"/>
      <c r="J74" s="48"/>
      <c r="K74" s="48"/>
      <c r="L74" s="39"/>
    </row>
    <row r="78" spans="2:12" s="1" customFormat="1" ht="6.95" customHeight="1">
      <c r="B78" s="49"/>
      <c r="C78" s="50"/>
      <c r="D78" s="50"/>
      <c r="E78" s="50"/>
      <c r="F78" s="50"/>
      <c r="G78" s="50"/>
      <c r="H78" s="50"/>
      <c r="I78" s="141"/>
      <c r="J78" s="50"/>
      <c r="K78" s="50"/>
      <c r="L78" s="39"/>
    </row>
    <row r="79" spans="2:12" s="1" customFormat="1" ht="24.95" customHeight="1">
      <c r="B79" s="35"/>
      <c r="C79" s="24" t="s">
        <v>167</v>
      </c>
      <c r="D79" s="36"/>
      <c r="E79" s="36"/>
      <c r="F79" s="36"/>
      <c r="G79" s="36"/>
      <c r="H79" s="36"/>
      <c r="I79" s="115"/>
      <c r="J79" s="36"/>
      <c r="K79" s="36"/>
      <c r="L79" s="39"/>
    </row>
    <row r="80" spans="2:12" s="1" customFormat="1" ht="6.95" customHeight="1">
      <c r="B80" s="35"/>
      <c r="C80" s="36"/>
      <c r="D80" s="36"/>
      <c r="E80" s="36"/>
      <c r="F80" s="36"/>
      <c r="G80" s="36"/>
      <c r="H80" s="36"/>
      <c r="I80" s="115"/>
      <c r="J80" s="36"/>
      <c r="K80" s="36"/>
      <c r="L80" s="39"/>
    </row>
    <row r="81" spans="2:63" s="1" customFormat="1" ht="12" customHeight="1">
      <c r="B81" s="35"/>
      <c r="C81" s="30" t="s">
        <v>16</v>
      </c>
      <c r="D81" s="36"/>
      <c r="E81" s="36"/>
      <c r="F81" s="36"/>
      <c r="G81" s="36"/>
      <c r="H81" s="36"/>
      <c r="I81" s="115"/>
      <c r="J81" s="36"/>
      <c r="K81" s="36"/>
      <c r="L81" s="39"/>
    </row>
    <row r="82" spans="2:63" s="1" customFormat="1" ht="16.5" customHeight="1">
      <c r="B82" s="35"/>
      <c r="C82" s="36"/>
      <c r="D82" s="36"/>
      <c r="E82" s="394" t="str">
        <f>E7</f>
        <v>PD aktualizace - parkoviště P+R ČD, Lysá nad Labem</v>
      </c>
      <c r="F82" s="395"/>
      <c r="G82" s="395"/>
      <c r="H82" s="395"/>
      <c r="I82" s="115"/>
      <c r="J82" s="36"/>
      <c r="K82" s="36"/>
      <c r="L82" s="39"/>
    </row>
    <row r="83" spans="2:63" ht="12" customHeight="1">
      <c r="B83" s="22"/>
      <c r="C83" s="30" t="s">
        <v>152</v>
      </c>
      <c r="D83" s="23"/>
      <c r="E83" s="23"/>
      <c r="F83" s="23"/>
      <c r="G83" s="23"/>
      <c r="H83" s="23"/>
      <c r="J83" s="23"/>
      <c r="K83" s="23"/>
      <c r="L83" s="21"/>
    </row>
    <row r="84" spans="2:63" s="1" customFormat="1" ht="16.5" customHeight="1">
      <c r="B84" s="35"/>
      <c r="C84" s="36"/>
      <c r="D84" s="36"/>
      <c r="E84" s="394" t="s">
        <v>1095</v>
      </c>
      <c r="F84" s="393"/>
      <c r="G84" s="393"/>
      <c r="H84" s="393"/>
      <c r="I84" s="115"/>
      <c r="J84" s="36"/>
      <c r="K84" s="36"/>
      <c r="L84" s="39"/>
    </row>
    <row r="85" spans="2:63" s="1" customFormat="1" ht="12" customHeight="1">
      <c r="B85" s="35"/>
      <c r="C85" s="30" t="s">
        <v>154</v>
      </c>
      <c r="D85" s="36"/>
      <c r="E85" s="36"/>
      <c r="F85" s="36"/>
      <c r="G85" s="36"/>
      <c r="H85" s="36"/>
      <c r="I85" s="115"/>
      <c r="J85" s="36"/>
      <c r="K85" s="36"/>
      <c r="L85" s="39"/>
    </row>
    <row r="86" spans="2:63" s="1" customFormat="1" ht="16.5" customHeight="1">
      <c r="B86" s="35"/>
      <c r="C86" s="36"/>
      <c r="D86" s="36"/>
      <c r="E86" s="377" t="str">
        <f>E11</f>
        <v>700 - SO 700 Oplocení</v>
      </c>
      <c r="F86" s="393"/>
      <c r="G86" s="393"/>
      <c r="H86" s="393"/>
      <c r="I86" s="115"/>
      <c r="J86" s="36"/>
      <c r="K86" s="36"/>
      <c r="L86" s="39"/>
    </row>
    <row r="87" spans="2:63" s="1" customFormat="1" ht="6.95" customHeight="1">
      <c r="B87" s="35"/>
      <c r="C87" s="36"/>
      <c r="D87" s="36"/>
      <c r="E87" s="36"/>
      <c r="F87" s="36"/>
      <c r="G87" s="36"/>
      <c r="H87" s="36"/>
      <c r="I87" s="115"/>
      <c r="J87" s="36"/>
      <c r="K87" s="36"/>
      <c r="L87" s="39"/>
    </row>
    <row r="88" spans="2:63" s="1" customFormat="1" ht="12" customHeight="1">
      <c r="B88" s="35"/>
      <c r="C88" s="30" t="s">
        <v>22</v>
      </c>
      <c r="D88" s="36"/>
      <c r="E88" s="36"/>
      <c r="F88" s="28" t="str">
        <f>F14</f>
        <v>Čapkova ul.</v>
      </c>
      <c r="G88" s="36"/>
      <c r="H88" s="36"/>
      <c r="I88" s="116" t="s">
        <v>24</v>
      </c>
      <c r="J88" s="59" t="str">
        <f>IF(J14="","",J14)</f>
        <v>8. 3. 2019</v>
      </c>
      <c r="K88" s="36"/>
      <c r="L88" s="39"/>
    </row>
    <row r="89" spans="2:63" s="1" customFormat="1" ht="6.95" customHeight="1">
      <c r="B89" s="35"/>
      <c r="C89" s="36"/>
      <c r="D89" s="36"/>
      <c r="E89" s="36"/>
      <c r="F89" s="36"/>
      <c r="G89" s="36"/>
      <c r="H89" s="36"/>
      <c r="I89" s="115"/>
      <c r="J89" s="36"/>
      <c r="K89" s="36"/>
      <c r="L89" s="39"/>
    </row>
    <row r="90" spans="2:63" s="1" customFormat="1" ht="27.95" customHeight="1">
      <c r="B90" s="35"/>
      <c r="C90" s="30" t="s">
        <v>26</v>
      </c>
      <c r="D90" s="36"/>
      <c r="E90" s="36"/>
      <c r="F90" s="28" t="str">
        <f>E17</f>
        <v>Město Lysá nad Labem</v>
      </c>
      <c r="G90" s="36"/>
      <c r="H90" s="36"/>
      <c r="I90" s="116" t="s">
        <v>33</v>
      </c>
      <c r="J90" s="33" t="str">
        <f>E23</f>
        <v>AllPlan Projekt s.r.o.</v>
      </c>
      <c r="K90" s="36"/>
      <c r="L90" s="39"/>
    </row>
    <row r="91" spans="2:63" s="1" customFormat="1" ht="15.2" customHeight="1">
      <c r="B91" s="35"/>
      <c r="C91" s="30" t="s">
        <v>31</v>
      </c>
      <c r="D91" s="36"/>
      <c r="E91" s="36"/>
      <c r="F91" s="28" t="str">
        <f>IF(E20="","",E20)</f>
        <v>Vyplň údaj</v>
      </c>
      <c r="G91" s="36"/>
      <c r="H91" s="36"/>
      <c r="I91" s="116" t="s">
        <v>37</v>
      </c>
      <c r="J91" s="33" t="str">
        <f>E26</f>
        <v>Křišťál</v>
      </c>
      <c r="K91" s="36"/>
      <c r="L91" s="39"/>
    </row>
    <row r="92" spans="2:63" s="1" customFormat="1" ht="10.35" customHeight="1">
      <c r="B92" s="35"/>
      <c r="C92" s="36"/>
      <c r="D92" s="36"/>
      <c r="E92" s="36"/>
      <c r="F92" s="36"/>
      <c r="G92" s="36"/>
      <c r="H92" s="36"/>
      <c r="I92" s="115"/>
      <c r="J92" s="36"/>
      <c r="K92" s="36"/>
      <c r="L92" s="39"/>
    </row>
    <row r="93" spans="2:63" s="10" customFormat="1" ht="29.25" customHeight="1">
      <c r="B93" s="160"/>
      <c r="C93" s="161" t="s">
        <v>168</v>
      </c>
      <c r="D93" s="162" t="s">
        <v>60</v>
      </c>
      <c r="E93" s="162" t="s">
        <v>56</v>
      </c>
      <c r="F93" s="162" t="s">
        <v>57</v>
      </c>
      <c r="G93" s="162" t="s">
        <v>169</v>
      </c>
      <c r="H93" s="162" t="s">
        <v>170</v>
      </c>
      <c r="I93" s="163" t="s">
        <v>171</v>
      </c>
      <c r="J93" s="162" t="s">
        <v>159</v>
      </c>
      <c r="K93" s="164" t="s">
        <v>172</v>
      </c>
      <c r="L93" s="165"/>
      <c r="M93" s="68" t="s">
        <v>28</v>
      </c>
      <c r="N93" s="69" t="s">
        <v>45</v>
      </c>
      <c r="O93" s="69" t="s">
        <v>173</v>
      </c>
      <c r="P93" s="69" t="s">
        <v>174</v>
      </c>
      <c r="Q93" s="69" t="s">
        <v>175</v>
      </c>
      <c r="R93" s="69" t="s">
        <v>176</v>
      </c>
      <c r="S93" s="69" t="s">
        <v>177</v>
      </c>
      <c r="T93" s="70" t="s">
        <v>178</v>
      </c>
    </row>
    <row r="94" spans="2:63" s="1" customFormat="1" ht="22.9" customHeight="1">
      <c r="B94" s="35"/>
      <c r="C94" s="75" t="s">
        <v>179</v>
      </c>
      <c r="D94" s="36"/>
      <c r="E94" s="36"/>
      <c r="F94" s="36"/>
      <c r="G94" s="36"/>
      <c r="H94" s="36"/>
      <c r="I94" s="115"/>
      <c r="J94" s="166">
        <f>BK94</f>
        <v>0</v>
      </c>
      <c r="K94" s="36"/>
      <c r="L94" s="39"/>
      <c r="M94" s="71"/>
      <c r="N94" s="72"/>
      <c r="O94" s="72"/>
      <c r="P94" s="167">
        <f>P95+P210</f>
        <v>0</v>
      </c>
      <c r="Q94" s="72"/>
      <c r="R94" s="167">
        <f>R95+R210</f>
        <v>120.09049365</v>
      </c>
      <c r="S94" s="72"/>
      <c r="T94" s="168">
        <f>T95+T210</f>
        <v>0</v>
      </c>
      <c r="AT94" s="18" t="s">
        <v>74</v>
      </c>
      <c r="AU94" s="18" t="s">
        <v>160</v>
      </c>
      <c r="BK94" s="169">
        <f>BK95+BK210</f>
        <v>0</v>
      </c>
    </row>
    <row r="95" spans="2:63" s="11" customFormat="1" ht="25.9" customHeight="1">
      <c r="B95" s="170"/>
      <c r="C95" s="171"/>
      <c r="D95" s="172" t="s">
        <v>74</v>
      </c>
      <c r="E95" s="173" t="s">
        <v>180</v>
      </c>
      <c r="F95" s="173" t="s">
        <v>181</v>
      </c>
      <c r="G95" s="171"/>
      <c r="H95" s="171"/>
      <c r="I95" s="174"/>
      <c r="J95" s="175">
        <f>BK95</f>
        <v>0</v>
      </c>
      <c r="K95" s="171"/>
      <c r="L95" s="176"/>
      <c r="M95" s="177"/>
      <c r="N95" s="178"/>
      <c r="O95" s="178"/>
      <c r="P95" s="179">
        <f>P96+P156+P169+P199+P202+P208</f>
        <v>0</v>
      </c>
      <c r="Q95" s="178"/>
      <c r="R95" s="179">
        <f>R96+R156+R169+R199+R202+R208</f>
        <v>120.06949365</v>
      </c>
      <c r="S95" s="178"/>
      <c r="T95" s="180">
        <f>T96+T156+T169+T199+T202+T208</f>
        <v>0</v>
      </c>
      <c r="AR95" s="181" t="s">
        <v>82</v>
      </c>
      <c r="AT95" s="182" t="s">
        <v>74</v>
      </c>
      <c r="AU95" s="182" t="s">
        <v>75</v>
      </c>
      <c r="AY95" s="181" t="s">
        <v>182</v>
      </c>
      <c r="BK95" s="183">
        <f>BK96+BK156+BK169+BK199+BK202+BK208</f>
        <v>0</v>
      </c>
    </row>
    <row r="96" spans="2:63" s="11" customFormat="1" ht="22.9" customHeight="1">
      <c r="B96" s="170"/>
      <c r="C96" s="171"/>
      <c r="D96" s="172" t="s">
        <v>74</v>
      </c>
      <c r="E96" s="184" t="s">
        <v>82</v>
      </c>
      <c r="F96" s="184" t="s">
        <v>183</v>
      </c>
      <c r="G96" s="171"/>
      <c r="H96" s="171"/>
      <c r="I96" s="174"/>
      <c r="J96" s="185">
        <f>BK96</f>
        <v>0</v>
      </c>
      <c r="K96" s="171"/>
      <c r="L96" s="176"/>
      <c r="M96" s="177"/>
      <c r="N96" s="178"/>
      <c r="O96" s="178"/>
      <c r="P96" s="179">
        <f>SUM(P97:P155)</f>
        <v>0</v>
      </c>
      <c r="Q96" s="178"/>
      <c r="R96" s="179">
        <f>SUM(R97:R155)</f>
        <v>15.580551999999999</v>
      </c>
      <c r="S96" s="178"/>
      <c r="T96" s="180">
        <f>SUM(T97:T155)</f>
        <v>0</v>
      </c>
      <c r="AR96" s="181" t="s">
        <v>82</v>
      </c>
      <c r="AT96" s="182" t="s">
        <v>74</v>
      </c>
      <c r="AU96" s="182" t="s">
        <v>82</v>
      </c>
      <c r="AY96" s="181" t="s">
        <v>182</v>
      </c>
      <c r="BK96" s="183">
        <f>SUM(BK97:BK155)</f>
        <v>0</v>
      </c>
    </row>
    <row r="97" spans="2:65" s="1" customFormat="1" ht="16.5" customHeight="1">
      <c r="B97" s="35"/>
      <c r="C97" s="186" t="s">
        <v>82</v>
      </c>
      <c r="D97" s="186" t="s">
        <v>184</v>
      </c>
      <c r="E97" s="187" t="s">
        <v>1889</v>
      </c>
      <c r="F97" s="188" t="s">
        <v>1890</v>
      </c>
      <c r="G97" s="189" t="s">
        <v>317</v>
      </c>
      <c r="H97" s="190">
        <v>146.69999999999999</v>
      </c>
      <c r="I97" s="191"/>
      <c r="J97" s="192">
        <f>ROUND(I97*H97,2)</f>
        <v>0</v>
      </c>
      <c r="K97" s="188" t="s">
        <v>188</v>
      </c>
      <c r="L97" s="39"/>
      <c r="M97" s="193" t="s">
        <v>28</v>
      </c>
      <c r="N97" s="194" t="s">
        <v>46</v>
      </c>
      <c r="O97" s="64"/>
      <c r="P97" s="195">
        <f>O97*H97</f>
        <v>0</v>
      </c>
      <c r="Q97" s="195">
        <v>0</v>
      </c>
      <c r="R97" s="195">
        <f>Q97*H97</f>
        <v>0</v>
      </c>
      <c r="S97" s="195">
        <v>0</v>
      </c>
      <c r="T97" s="196">
        <f>S97*H97</f>
        <v>0</v>
      </c>
      <c r="AR97" s="197" t="s">
        <v>189</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189</v>
      </c>
      <c r="BM97" s="197" t="s">
        <v>1891</v>
      </c>
    </row>
    <row r="98" spans="2:65" s="12" customFormat="1">
      <c r="B98" s="202"/>
      <c r="C98" s="203"/>
      <c r="D98" s="199" t="s">
        <v>193</v>
      </c>
      <c r="E98" s="204" t="s">
        <v>28</v>
      </c>
      <c r="F98" s="205" t="s">
        <v>1892</v>
      </c>
      <c r="G98" s="203"/>
      <c r="H98" s="206">
        <v>146.69999999999999</v>
      </c>
      <c r="I98" s="207"/>
      <c r="J98" s="203"/>
      <c r="K98" s="203"/>
      <c r="L98" s="208"/>
      <c r="M98" s="209"/>
      <c r="N98" s="210"/>
      <c r="O98" s="210"/>
      <c r="P98" s="210"/>
      <c r="Q98" s="210"/>
      <c r="R98" s="210"/>
      <c r="S98" s="210"/>
      <c r="T98" s="211"/>
      <c r="AT98" s="212" t="s">
        <v>193</v>
      </c>
      <c r="AU98" s="212" t="s">
        <v>84</v>
      </c>
      <c r="AV98" s="12" t="s">
        <v>84</v>
      </c>
      <c r="AW98" s="12" t="s">
        <v>36</v>
      </c>
      <c r="AX98" s="12" t="s">
        <v>82</v>
      </c>
      <c r="AY98" s="212" t="s">
        <v>182</v>
      </c>
    </row>
    <row r="99" spans="2:65" s="1" customFormat="1" ht="24" customHeight="1">
      <c r="B99" s="35"/>
      <c r="C99" s="186" t="s">
        <v>84</v>
      </c>
      <c r="D99" s="186" t="s">
        <v>184</v>
      </c>
      <c r="E99" s="187" t="s">
        <v>580</v>
      </c>
      <c r="F99" s="188" t="s">
        <v>581</v>
      </c>
      <c r="G99" s="189" t="s">
        <v>187</v>
      </c>
      <c r="H99" s="190">
        <v>14.465</v>
      </c>
      <c r="I99" s="191"/>
      <c r="J99" s="192">
        <f>ROUND(I99*H99,2)</f>
        <v>0</v>
      </c>
      <c r="K99" s="188" t="s">
        <v>1066</v>
      </c>
      <c r="L99" s="39"/>
      <c r="M99" s="193" t="s">
        <v>28</v>
      </c>
      <c r="N99" s="194" t="s">
        <v>46</v>
      </c>
      <c r="O99" s="64"/>
      <c r="P99" s="195">
        <f>O99*H99</f>
        <v>0</v>
      </c>
      <c r="Q99" s="195">
        <v>0</v>
      </c>
      <c r="R99" s="195">
        <f>Q99*H99</f>
        <v>0</v>
      </c>
      <c r="S99" s="195">
        <v>0</v>
      </c>
      <c r="T99" s="196">
        <f>S99*H99</f>
        <v>0</v>
      </c>
      <c r="AR99" s="197" t="s">
        <v>189</v>
      </c>
      <c r="AT99" s="197" t="s">
        <v>184</v>
      </c>
      <c r="AU99" s="197" t="s">
        <v>84</v>
      </c>
      <c r="AY99" s="18" t="s">
        <v>182</v>
      </c>
      <c r="BE99" s="198">
        <f>IF(N99="základní",J99,0)</f>
        <v>0</v>
      </c>
      <c r="BF99" s="198">
        <f>IF(N99="snížená",J99,0)</f>
        <v>0</v>
      </c>
      <c r="BG99" s="198">
        <f>IF(N99="zákl. přenesená",J99,0)</f>
        <v>0</v>
      </c>
      <c r="BH99" s="198">
        <f>IF(N99="sníž. přenesená",J99,0)</f>
        <v>0</v>
      </c>
      <c r="BI99" s="198">
        <f>IF(N99="nulová",J99,0)</f>
        <v>0</v>
      </c>
      <c r="BJ99" s="18" t="s">
        <v>82</v>
      </c>
      <c r="BK99" s="198">
        <f>ROUND(I99*H99,2)</f>
        <v>0</v>
      </c>
      <c r="BL99" s="18" t="s">
        <v>189</v>
      </c>
      <c r="BM99" s="197" t="s">
        <v>1893</v>
      </c>
    </row>
    <row r="100" spans="2:65" s="1" customFormat="1" ht="48.75">
      <c r="B100" s="35"/>
      <c r="C100" s="36"/>
      <c r="D100" s="199" t="s">
        <v>191</v>
      </c>
      <c r="E100" s="36"/>
      <c r="F100" s="200" t="s">
        <v>583</v>
      </c>
      <c r="G100" s="36"/>
      <c r="H100" s="36"/>
      <c r="I100" s="115"/>
      <c r="J100" s="36"/>
      <c r="K100" s="36"/>
      <c r="L100" s="39"/>
      <c r="M100" s="201"/>
      <c r="N100" s="64"/>
      <c r="O100" s="64"/>
      <c r="P100" s="64"/>
      <c r="Q100" s="64"/>
      <c r="R100" s="64"/>
      <c r="S100" s="64"/>
      <c r="T100" s="65"/>
      <c r="AT100" s="18" t="s">
        <v>191</v>
      </c>
      <c r="AU100" s="18" t="s">
        <v>84</v>
      </c>
    </row>
    <row r="101" spans="2:65" s="12" customFormat="1">
      <c r="B101" s="202"/>
      <c r="C101" s="203"/>
      <c r="D101" s="199" t="s">
        <v>193</v>
      </c>
      <c r="E101" s="204" t="s">
        <v>28</v>
      </c>
      <c r="F101" s="205" t="s">
        <v>1894</v>
      </c>
      <c r="G101" s="203"/>
      <c r="H101" s="206">
        <v>13.8</v>
      </c>
      <c r="I101" s="207"/>
      <c r="J101" s="203"/>
      <c r="K101" s="203"/>
      <c r="L101" s="208"/>
      <c r="M101" s="209"/>
      <c r="N101" s="210"/>
      <c r="O101" s="210"/>
      <c r="P101" s="210"/>
      <c r="Q101" s="210"/>
      <c r="R101" s="210"/>
      <c r="S101" s="210"/>
      <c r="T101" s="211"/>
      <c r="AT101" s="212" t="s">
        <v>193</v>
      </c>
      <c r="AU101" s="212" t="s">
        <v>84</v>
      </c>
      <c r="AV101" s="12" t="s">
        <v>84</v>
      </c>
      <c r="AW101" s="12" t="s">
        <v>36</v>
      </c>
      <c r="AX101" s="12" t="s">
        <v>75</v>
      </c>
      <c r="AY101" s="212" t="s">
        <v>182</v>
      </c>
    </row>
    <row r="102" spans="2:65" s="12" customFormat="1">
      <c r="B102" s="202"/>
      <c r="C102" s="203"/>
      <c r="D102" s="199" t="s">
        <v>193</v>
      </c>
      <c r="E102" s="204" t="s">
        <v>28</v>
      </c>
      <c r="F102" s="205" t="s">
        <v>1895</v>
      </c>
      <c r="G102" s="203"/>
      <c r="H102" s="206">
        <v>0.66500000000000004</v>
      </c>
      <c r="I102" s="207"/>
      <c r="J102" s="203"/>
      <c r="K102" s="203"/>
      <c r="L102" s="208"/>
      <c r="M102" s="209"/>
      <c r="N102" s="210"/>
      <c r="O102" s="210"/>
      <c r="P102" s="210"/>
      <c r="Q102" s="210"/>
      <c r="R102" s="210"/>
      <c r="S102" s="210"/>
      <c r="T102" s="211"/>
      <c r="AT102" s="212" t="s">
        <v>193</v>
      </c>
      <c r="AU102" s="212" t="s">
        <v>84</v>
      </c>
      <c r="AV102" s="12" t="s">
        <v>84</v>
      </c>
      <c r="AW102" s="12" t="s">
        <v>36</v>
      </c>
      <c r="AX102" s="12" t="s">
        <v>75</v>
      </c>
      <c r="AY102" s="212" t="s">
        <v>182</v>
      </c>
    </row>
    <row r="103" spans="2:65" s="13" customFormat="1">
      <c r="B103" s="213"/>
      <c r="C103" s="214"/>
      <c r="D103" s="199" t="s">
        <v>193</v>
      </c>
      <c r="E103" s="215" t="s">
        <v>28</v>
      </c>
      <c r="F103" s="216" t="s">
        <v>196</v>
      </c>
      <c r="G103" s="214"/>
      <c r="H103" s="217">
        <v>14.465</v>
      </c>
      <c r="I103" s="218"/>
      <c r="J103" s="214"/>
      <c r="K103" s="214"/>
      <c r="L103" s="219"/>
      <c r="M103" s="220"/>
      <c r="N103" s="221"/>
      <c r="O103" s="221"/>
      <c r="P103" s="221"/>
      <c r="Q103" s="221"/>
      <c r="R103" s="221"/>
      <c r="S103" s="221"/>
      <c r="T103" s="222"/>
      <c r="AT103" s="223" t="s">
        <v>193</v>
      </c>
      <c r="AU103" s="223" t="s">
        <v>84</v>
      </c>
      <c r="AV103" s="13" t="s">
        <v>189</v>
      </c>
      <c r="AW103" s="13" t="s">
        <v>36</v>
      </c>
      <c r="AX103" s="13" t="s">
        <v>82</v>
      </c>
      <c r="AY103" s="223" t="s">
        <v>182</v>
      </c>
    </row>
    <row r="104" spans="2:65" s="1" customFormat="1" ht="24" customHeight="1">
      <c r="B104" s="35"/>
      <c r="C104" s="186" t="s">
        <v>203</v>
      </c>
      <c r="D104" s="186" t="s">
        <v>184</v>
      </c>
      <c r="E104" s="187" t="s">
        <v>1896</v>
      </c>
      <c r="F104" s="188" t="s">
        <v>1897</v>
      </c>
      <c r="G104" s="189" t="s">
        <v>187</v>
      </c>
      <c r="H104" s="190">
        <v>14.465</v>
      </c>
      <c r="I104" s="191"/>
      <c r="J104" s="192">
        <f>ROUND(I104*H104,2)</f>
        <v>0</v>
      </c>
      <c r="K104" s="188" t="s">
        <v>1066</v>
      </c>
      <c r="L104" s="39"/>
      <c r="M104" s="193" t="s">
        <v>28</v>
      </c>
      <c r="N104" s="194" t="s">
        <v>46</v>
      </c>
      <c r="O104" s="64"/>
      <c r="P104" s="195">
        <f>O104*H104</f>
        <v>0</v>
      </c>
      <c r="Q104" s="195">
        <v>0</v>
      </c>
      <c r="R104" s="195">
        <f>Q104*H104</f>
        <v>0</v>
      </c>
      <c r="S104" s="195">
        <v>0</v>
      </c>
      <c r="T104" s="196">
        <f>S104*H104</f>
        <v>0</v>
      </c>
      <c r="AR104" s="197" t="s">
        <v>189</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189</v>
      </c>
      <c r="BM104" s="197" t="s">
        <v>1898</v>
      </c>
    </row>
    <row r="105" spans="2:65" s="1" customFormat="1" ht="48.75">
      <c r="B105" s="35"/>
      <c r="C105" s="36"/>
      <c r="D105" s="199" t="s">
        <v>191</v>
      </c>
      <c r="E105" s="36"/>
      <c r="F105" s="200" t="s">
        <v>583</v>
      </c>
      <c r="G105" s="36"/>
      <c r="H105" s="36"/>
      <c r="I105" s="115"/>
      <c r="J105" s="36"/>
      <c r="K105" s="36"/>
      <c r="L105" s="39"/>
      <c r="M105" s="201"/>
      <c r="N105" s="64"/>
      <c r="O105" s="64"/>
      <c r="P105" s="64"/>
      <c r="Q105" s="64"/>
      <c r="R105" s="64"/>
      <c r="S105" s="64"/>
      <c r="T105" s="65"/>
      <c r="AT105" s="18" t="s">
        <v>191</v>
      </c>
      <c r="AU105" s="18" t="s">
        <v>84</v>
      </c>
    </row>
    <row r="106" spans="2:65" s="1" customFormat="1" ht="24" customHeight="1">
      <c r="B106" s="35"/>
      <c r="C106" s="186" t="s">
        <v>189</v>
      </c>
      <c r="D106" s="186" t="s">
        <v>184</v>
      </c>
      <c r="E106" s="187" t="s">
        <v>1899</v>
      </c>
      <c r="F106" s="188" t="s">
        <v>1900</v>
      </c>
      <c r="G106" s="189" t="s">
        <v>187</v>
      </c>
      <c r="H106" s="190">
        <v>24.852</v>
      </c>
      <c r="I106" s="191"/>
      <c r="J106" s="192">
        <f>ROUND(I106*H106,2)</f>
        <v>0</v>
      </c>
      <c r="K106" s="188" t="s">
        <v>188</v>
      </c>
      <c r="L106" s="39"/>
      <c r="M106" s="193" t="s">
        <v>28</v>
      </c>
      <c r="N106" s="194" t="s">
        <v>46</v>
      </c>
      <c r="O106" s="64"/>
      <c r="P106" s="195">
        <f>O106*H106</f>
        <v>0</v>
      </c>
      <c r="Q106" s="195">
        <v>0</v>
      </c>
      <c r="R106" s="195">
        <f>Q106*H106</f>
        <v>0</v>
      </c>
      <c r="S106" s="195">
        <v>0</v>
      </c>
      <c r="T106" s="196">
        <f>S106*H106</f>
        <v>0</v>
      </c>
      <c r="AR106" s="197" t="s">
        <v>189</v>
      </c>
      <c r="AT106" s="197" t="s">
        <v>184</v>
      </c>
      <c r="AU106" s="197" t="s">
        <v>84</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189</v>
      </c>
      <c r="BM106" s="197" t="s">
        <v>1901</v>
      </c>
    </row>
    <row r="107" spans="2:65" s="12" customFormat="1">
      <c r="B107" s="202"/>
      <c r="C107" s="203"/>
      <c r="D107" s="199" t="s">
        <v>193</v>
      </c>
      <c r="E107" s="204" t="s">
        <v>28</v>
      </c>
      <c r="F107" s="205" t="s">
        <v>1902</v>
      </c>
      <c r="G107" s="203"/>
      <c r="H107" s="206">
        <v>10.387</v>
      </c>
      <c r="I107" s="207"/>
      <c r="J107" s="203"/>
      <c r="K107" s="203"/>
      <c r="L107" s="208"/>
      <c r="M107" s="209"/>
      <c r="N107" s="210"/>
      <c r="O107" s="210"/>
      <c r="P107" s="210"/>
      <c r="Q107" s="210"/>
      <c r="R107" s="210"/>
      <c r="S107" s="210"/>
      <c r="T107" s="211"/>
      <c r="AT107" s="212" t="s">
        <v>193</v>
      </c>
      <c r="AU107" s="212" t="s">
        <v>84</v>
      </c>
      <c r="AV107" s="12" t="s">
        <v>84</v>
      </c>
      <c r="AW107" s="12" t="s">
        <v>36</v>
      </c>
      <c r="AX107" s="12" t="s">
        <v>75</v>
      </c>
      <c r="AY107" s="212" t="s">
        <v>182</v>
      </c>
    </row>
    <row r="108" spans="2:65" s="12" customFormat="1">
      <c r="B108" s="202"/>
      <c r="C108" s="203"/>
      <c r="D108" s="199" t="s">
        <v>193</v>
      </c>
      <c r="E108" s="204" t="s">
        <v>28</v>
      </c>
      <c r="F108" s="205" t="s">
        <v>1894</v>
      </c>
      <c r="G108" s="203"/>
      <c r="H108" s="206">
        <v>13.8</v>
      </c>
      <c r="I108" s="207"/>
      <c r="J108" s="203"/>
      <c r="K108" s="203"/>
      <c r="L108" s="208"/>
      <c r="M108" s="209"/>
      <c r="N108" s="210"/>
      <c r="O108" s="210"/>
      <c r="P108" s="210"/>
      <c r="Q108" s="210"/>
      <c r="R108" s="210"/>
      <c r="S108" s="210"/>
      <c r="T108" s="211"/>
      <c r="AT108" s="212" t="s">
        <v>193</v>
      </c>
      <c r="AU108" s="212" t="s">
        <v>84</v>
      </c>
      <c r="AV108" s="12" t="s">
        <v>84</v>
      </c>
      <c r="AW108" s="12" t="s">
        <v>36</v>
      </c>
      <c r="AX108" s="12" t="s">
        <v>75</v>
      </c>
      <c r="AY108" s="212" t="s">
        <v>182</v>
      </c>
    </row>
    <row r="109" spans="2:65" s="12" customFormat="1">
      <c r="B109" s="202"/>
      <c r="C109" s="203"/>
      <c r="D109" s="199" t="s">
        <v>193</v>
      </c>
      <c r="E109" s="204" t="s">
        <v>28</v>
      </c>
      <c r="F109" s="205" t="s">
        <v>1895</v>
      </c>
      <c r="G109" s="203"/>
      <c r="H109" s="206">
        <v>0.66500000000000004</v>
      </c>
      <c r="I109" s="207"/>
      <c r="J109" s="203"/>
      <c r="K109" s="203"/>
      <c r="L109" s="208"/>
      <c r="M109" s="209"/>
      <c r="N109" s="210"/>
      <c r="O109" s="210"/>
      <c r="P109" s="210"/>
      <c r="Q109" s="210"/>
      <c r="R109" s="210"/>
      <c r="S109" s="210"/>
      <c r="T109" s="211"/>
      <c r="AT109" s="212" t="s">
        <v>193</v>
      </c>
      <c r="AU109" s="212" t="s">
        <v>84</v>
      </c>
      <c r="AV109" s="12" t="s">
        <v>84</v>
      </c>
      <c r="AW109" s="12" t="s">
        <v>36</v>
      </c>
      <c r="AX109" s="12" t="s">
        <v>75</v>
      </c>
      <c r="AY109" s="212" t="s">
        <v>182</v>
      </c>
    </row>
    <row r="110" spans="2:65" s="13" customFormat="1">
      <c r="B110" s="213"/>
      <c r="C110" s="214"/>
      <c r="D110" s="199" t="s">
        <v>193</v>
      </c>
      <c r="E110" s="215" t="s">
        <v>28</v>
      </c>
      <c r="F110" s="216" t="s">
        <v>196</v>
      </c>
      <c r="G110" s="214"/>
      <c r="H110" s="217">
        <v>24.852</v>
      </c>
      <c r="I110" s="218"/>
      <c r="J110" s="214"/>
      <c r="K110" s="214"/>
      <c r="L110" s="219"/>
      <c r="M110" s="220"/>
      <c r="N110" s="221"/>
      <c r="O110" s="221"/>
      <c r="P110" s="221"/>
      <c r="Q110" s="221"/>
      <c r="R110" s="221"/>
      <c r="S110" s="221"/>
      <c r="T110" s="222"/>
      <c r="AT110" s="223" t="s">
        <v>193</v>
      </c>
      <c r="AU110" s="223" t="s">
        <v>84</v>
      </c>
      <c r="AV110" s="13" t="s">
        <v>189</v>
      </c>
      <c r="AW110" s="13" t="s">
        <v>36</v>
      </c>
      <c r="AX110" s="13" t="s">
        <v>82</v>
      </c>
      <c r="AY110" s="223" t="s">
        <v>182</v>
      </c>
    </row>
    <row r="111" spans="2:65" s="1" customFormat="1" ht="16.5" customHeight="1">
      <c r="B111" s="35"/>
      <c r="C111" s="186" t="s">
        <v>214</v>
      </c>
      <c r="D111" s="186" t="s">
        <v>184</v>
      </c>
      <c r="E111" s="187" t="s">
        <v>1903</v>
      </c>
      <c r="F111" s="188" t="s">
        <v>1904</v>
      </c>
      <c r="G111" s="189" t="s">
        <v>250</v>
      </c>
      <c r="H111" s="190">
        <v>119.9</v>
      </c>
      <c r="I111" s="191"/>
      <c r="J111" s="192">
        <f>ROUND(I111*H111,2)</f>
        <v>0</v>
      </c>
      <c r="K111" s="188" t="s">
        <v>188</v>
      </c>
      <c r="L111" s="39"/>
      <c r="M111" s="193" t="s">
        <v>28</v>
      </c>
      <c r="N111" s="194" t="s">
        <v>46</v>
      </c>
      <c r="O111" s="64"/>
      <c r="P111" s="195">
        <f>O111*H111</f>
        <v>0</v>
      </c>
      <c r="Q111" s="195">
        <v>0</v>
      </c>
      <c r="R111" s="195">
        <f>Q111*H111</f>
        <v>0</v>
      </c>
      <c r="S111" s="195">
        <v>0</v>
      </c>
      <c r="T111" s="196">
        <f>S111*H111</f>
        <v>0</v>
      </c>
      <c r="AR111" s="197" t="s">
        <v>189</v>
      </c>
      <c r="AT111" s="197" t="s">
        <v>184</v>
      </c>
      <c r="AU111" s="197" t="s">
        <v>84</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189</v>
      </c>
      <c r="BM111" s="197" t="s">
        <v>1905</v>
      </c>
    </row>
    <row r="112" spans="2:65" s="1" customFormat="1" ht="68.25">
      <c r="B112" s="35"/>
      <c r="C112" s="36"/>
      <c r="D112" s="199" t="s">
        <v>191</v>
      </c>
      <c r="E112" s="36"/>
      <c r="F112" s="200" t="s">
        <v>1906</v>
      </c>
      <c r="G112" s="36"/>
      <c r="H112" s="36"/>
      <c r="I112" s="115"/>
      <c r="J112" s="36"/>
      <c r="K112" s="36"/>
      <c r="L112" s="39"/>
      <c r="M112" s="201"/>
      <c r="N112" s="64"/>
      <c r="O112" s="64"/>
      <c r="P112" s="64"/>
      <c r="Q112" s="64"/>
      <c r="R112" s="64"/>
      <c r="S112" s="64"/>
      <c r="T112" s="65"/>
      <c r="AT112" s="18" t="s">
        <v>191</v>
      </c>
      <c r="AU112" s="18" t="s">
        <v>84</v>
      </c>
    </row>
    <row r="113" spans="2:65" s="12" customFormat="1">
      <c r="B113" s="202"/>
      <c r="C113" s="203"/>
      <c r="D113" s="199" t="s">
        <v>193</v>
      </c>
      <c r="E113" s="204" t="s">
        <v>28</v>
      </c>
      <c r="F113" s="205" t="s">
        <v>1907</v>
      </c>
      <c r="G113" s="203"/>
      <c r="H113" s="206">
        <v>119.9</v>
      </c>
      <c r="I113" s="207"/>
      <c r="J113" s="203"/>
      <c r="K113" s="203"/>
      <c r="L113" s="208"/>
      <c r="M113" s="209"/>
      <c r="N113" s="210"/>
      <c r="O113" s="210"/>
      <c r="P113" s="210"/>
      <c r="Q113" s="210"/>
      <c r="R113" s="210"/>
      <c r="S113" s="210"/>
      <c r="T113" s="211"/>
      <c r="AT113" s="212" t="s">
        <v>193</v>
      </c>
      <c r="AU113" s="212" t="s">
        <v>84</v>
      </c>
      <c r="AV113" s="12" t="s">
        <v>84</v>
      </c>
      <c r="AW113" s="12" t="s">
        <v>36</v>
      </c>
      <c r="AX113" s="12" t="s">
        <v>82</v>
      </c>
      <c r="AY113" s="212" t="s">
        <v>182</v>
      </c>
    </row>
    <row r="114" spans="2:65" s="1" customFormat="1" ht="24" customHeight="1">
      <c r="B114" s="35"/>
      <c r="C114" s="186" t="s">
        <v>220</v>
      </c>
      <c r="D114" s="186" t="s">
        <v>184</v>
      </c>
      <c r="E114" s="187" t="s">
        <v>221</v>
      </c>
      <c r="F114" s="188" t="s">
        <v>222</v>
      </c>
      <c r="G114" s="189" t="s">
        <v>187</v>
      </c>
      <c r="H114" s="190">
        <v>36.841999999999999</v>
      </c>
      <c r="I114" s="191"/>
      <c r="J114" s="192">
        <f>ROUND(I114*H114,2)</f>
        <v>0</v>
      </c>
      <c r="K114" s="188" t="s">
        <v>1066</v>
      </c>
      <c r="L114" s="39"/>
      <c r="M114" s="193" t="s">
        <v>28</v>
      </c>
      <c r="N114" s="194" t="s">
        <v>46</v>
      </c>
      <c r="O114" s="64"/>
      <c r="P114" s="195">
        <f>O114*H114</f>
        <v>0</v>
      </c>
      <c r="Q114" s="195">
        <v>0</v>
      </c>
      <c r="R114" s="195">
        <f>Q114*H114</f>
        <v>0</v>
      </c>
      <c r="S114" s="195">
        <v>0</v>
      </c>
      <c r="T114" s="196">
        <f>S114*H114</f>
        <v>0</v>
      </c>
      <c r="AR114" s="197" t="s">
        <v>189</v>
      </c>
      <c r="AT114" s="197" t="s">
        <v>184</v>
      </c>
      <c r="AU114" s="197" t="s">
        <v>84</v>
      </c>
      <c r="AY114" s="18" t="s">
        <v>182</v>
      </c>
      <c r="BE114" s="198">
        <f>IF(N114="základní",J114,0)</f>
        <v>0</v>
      </c>
      <c r="BF114" s="198">
        <f>IF(N114="snížená",J114,0)</f>
        <v>0</v>
      </c>
      <c r="BG114" s="198">
        <f>IF(N114="zákl. přenesená",J114,0)</f>
        <v>0</v>
      </c>
      <c r="BH114" s="198">
        <f>IF(N114="sníž. přenesená",J114,0)</f>
        <v>0</v>
      </c>
      <c r="BI114" s="198">
        <f>IF(N114="nulová",J114,0)</f>
        <v>0</v>
      </c>
      <c r="BJ114" s="18" t="s">
        <v>82</v>
      </c>
      <c r="BK114" s="198">
        <f>ROUND(I114*H114,2)</f>
        <v>0</v>
      </c>
      <c r="BL114" s="18" t="s">
        <v>189</v>
      </c>
      <c r="BM114" s="197" t="s">
        <v>1908</v>
      </c>
    </row>
    <row r="115" spans="2:65" s="1" customFormat="1" ht="136.5">
      <c r="B115" s="35"/>
      <c r="C115" s="36"/>
      <c r="D115" s="199" t="s">
        <v>191</v>
      </c>
      <c r="E115" s="36"/>
      <c r="F115" s="200" t="s">
        <v>218</v>
      </c>
      <c r="G115" s="36"/>
      <c r="H115" s="36"/>
      <c r="I115" s="115"/>
      <c r="J115" s="36"/>
      <c r="K115" s="36"/>
      <c r="L115" s="39"/>
      <c r="M115" s="201"/>
      <c r="N115" s="64"/>
      <c r="O115" s="64"/>
      <c r="P115" s="64"/>
      <c r="Q115" s="64"/>
      <c r="R115" s="64"/>
      <c r="S115" s="64"/>
      <c r="T115" s="65"/>
      <c r="AT115" s="18" t="s">
        <v>191</v>
      </c>
      <c r="AU115" s="18" t="s">
        <v>84</v>
      </c>
    </row>
    <row r="116" spans="2:65" s="12" customFormat="1">
      <c r="B116" s="202"/>
      <c r="C116" s="203"/>
      <c r="D116" s="199" t="s">
        <v>193</v>
      </c>
      <c r="E116" s="204" t="s">
        <v>28</v>
      </c>
      <c r="F116" s="205" t="s">
        <v>1909</v>
      </c>
      <c r="G116" s="203"/>
      <c r="H116" s="206">
        <v>36.841999999999999</v>
      </c>
      <c r="I116" s="207"/>
      <c r="J116" s="203"/>
      <c r="K116" s="203"/>
      <c r="L116" s="208"/>
      <c r="M116" s="209"/>
      <c r="N116" s="210"/>
      <c r="O116" s="210"/>
      <c r="P116" s="210"/>
      <c r="Q116" s="210"/>
      <c r="R116" s="210"/>
      <c r="S116" s="210"/>
      <c r="T116" s="211"/>
      <c r="AT116" s="212" t="s">
        <v>193</v>
      </c>
      <c r="AU116" s="212" t="s">
        <v>84</v>
      </c>
      <c r="AV116" s="12" t="s">
        <v>84</v>
      </c>
      <c r="AW116" s="12" t="s">
        <v>36</v>
      </c>
      <c r="AX116" s="12" t="s">
        <v>82</v>
      </c>
      <c r="AY116" s="212" t="s">
        <v>182</v>
      </c>
    </row>
    <row r="117" spans="2:65" s="1" customFormat="1" ht="36" customHeight="1">
      <c r="B117" s="35"/>
      <c r="C117" s="186" t="s">
        <v>225</v>
      </c>
      <c r="D117" s="186" t="s">
        <v>184</v>
      </c>
      <c r="E117" s="187" t="s">
        <v>226</v>
      </c>
      <c r="F117" s="188" t="s">
        <v>227</v>
      </c>
      <c r="G117" s="189" t="s">
        <v>187</v>
      </c>
      <c r="H117" s="190">
        <v>1473.68</v>
      </c>
      <c r="I117" s="191"/>
      <c r="J117" s="192">
        <f>ROUND(I117*H117,2)</f>
        <v>0</v>
      </c>
      <c r="K117" s="188" t="s">
        <v>1066</v>
      </c>
      <c r="L117" s="39"/>
      <c r="M117" s="193" t="s">
        <v>28</v>
      </c>
      <c r="N117" s="194" t="s">
        <v>46</v>
      </c>
      <c r="O117" s="64"/>
      <c r="P117" s="195">
        <f>O117*H117</f>
        <v>0</v>
      </c>
      <c r="Q117" s="195">
        <v>0</v>
      </c>
      <c r="R117" s="195">
        <f>Q117*H117</f>
        <v>0</v>
      </c>
      <c r="S117" s="195">
        <v>0</v>
      </c>
      <c r="T117" s="196">
        <f>S117*H117</f>
        <v>0</v>
      </c>
      <c r="AR117" s="197" t="s">
        <v>189</v>
      </c>
      <c r="AT117" s="197" t="s">
        <v>184</v>
      </c>
      <c r="AU117" s="197" t="s">
        <v>84</v>
      </c>
      <c r="AY117" s="18" t="s">
        <v>182</v>
      </c>
      <c r="BE117" s="198">
        <f>IF(N117="základní",J117,0)</f>
        <v>0</v>
      </c>
      <c r="BF117" s="198">
        <f>IF(N117="snížená",J117,0)</f>
        <v>0</v>
      </c>
      <c r="BG117" s="198">
        <f>IF(N117="zákl. přenesená",J117,0)</f>
        <v>0</v>
      </c>
      <c r="BH117" s="198">
        <f>IF(N117="sníž. přenesená",J117,0)</f>
        <v>0</v>
      </c>
      <c r="BI117" s="198">
        <f>IF(N117="nulová",J117,0)</f>
        <v>0</v>
      </c>
      <c r="BJ117" s="18" t="s">
        <v>82</v>
      </c>
      <c r="BK117" s="198">
        <f>ROUND(I117*H117,2)</f>
        <v>0</v>
      </c>
      <c r="BL117" s="18" t="s">
        <v>189</v>
      </c>
      <c r="BM117" s="197" t="s">
        <v>1910</v>
      </c>
    </row>
    <row r="118" spans="2:65" s="1" customFormat="1" ht="136.5">
      <c r="B118" s="35"/>
      <c r="C118" s="36"/>
      <c r="D118" s="199" t="s">
        <v>191</v>
      </c>
      <c r="E118" s="36"/>
      <c r="F118" s="200" t="s">
        <v>218</v>
      </c>
      <c r="G118" s="36"/>
      <c r="H118" s="36"/>
      <c r="I118" s="115"/>
      <c r="J118" s="36"/>
      <c r="K118" s="36"/>
      <c r="L118" s="39"/>
      <c r="M118" s="201"/>
      <c r="N118" s="64"/>
      <c r="O118" s="64"/>
      <c r="P118" s="64"/>
      <c r="Q118" s="64"/>
      <c r="R118" s="64"/>
      <c r="S118" s="64"/>
      <c r="T118" s="65"/>
      <c r="AT118" s="18" t="s">
        <v>191</v>
      </c>
      <c r="AU118" s="18" t="s">
        <v>84</v>
      </c>
    </row>
    <row r="119" spans="2:65" s="12" customFormat="1">
      <c r="B119" s="202"/>
      <c r="C119" s="203"/>
      <c r="D119" s="199" t="s">
        <v>193</v>
      </c>
      <c r="E119" s="204" t="s">
        <v>28</v>
      </c>
      <c r="F119" s="205" t="s">
        <v>1911</v>
      </c>
      <c r="G119" s="203"/>
      <c r="H119" s="206">
        <v>1473.68</v>
      </c>
      <c r="I119" s="207"/>
      <c r="J119" s="203"/>
      <c r="K119" s="203"/>
      <c r="L119" s="208"/>
      <c r="M119" s="209"/>
      <c r="N119" s="210"/>
      <c r="O119" s="210"/>
      <c r="P119" s="210"/>
      <c r="Q119" s="210"/>
      <c r="R119" s="210"/>
      <c r="S119" s="210"/>
      <c r="T119" s="211"/>
      <c r="AT119" s="212" t="s">
        <v>193</v>
      </c>
      <c r="AU119" s="212" t="s">
        <v>84</v>
      </c>
      <c r="AV119" s="12" t="s">
        <v>84</v>
      </c>
      <c r="AW119" s="12" t="s">
        <v>36</v>
      </c>
      <c r="AX119" s="12" t="s">
        <v>82</v>
      </c>
      <c r="AY119" s="212" t="s">
        <v>182</v>
      </c>
    </row>
    <row r="120" spans="2:65" s="1" customFormat="1" ht="24" customHeight="1">
      <c r="B120" s="35"/>
      <c r="C120" s="186" t="s">
        <v>230</v>
      </c>
      <c r="D120" s="186" t="s">
        <v>184</v>
      </c>
      <c r="E120" s="187" t="s">
        <v>231</v>
      </c>
      <c r="F120" s="188" t="s">
        <v>232</v>
      </c>
      <c r="G120" s="189" t="s">
        <v>187</v>
      </c>
      <c r="H120" s="190">
        <v>36.841999999999999</v>
      </c>
      <c r="I120" s="191"/>
      <c r="J120" s="192">
        <f>ROUND(I120*H120,2)</f>
        <v>0</v>
      </c>
      <c r="K120" s="188" t="s">
        <v>1066</v>
      </c>
      <c r="L120" s="39"/>
      <c r="M120" s="193" t="s">
        <v>28</v>
      </c>
      <c r="N120" s="194" t="s">
        <v>46</v>
      </c>
      <c r="O120" s="64"/>
      <c r="P120" s="195">
        <f>O120*H120</f>
        <v>0</v>
      </c>
      <c r="Q120" s="195">
        <v>0</v>
      </c>
      <c r="R120" s="195">
        <f>Q120*H120</f>
        <v>0</v>
      </c>
      <c r="S120" s="195">
        <v>0</v>
      </c>
      <c r="T120" s="196">
        <f>S120*H120</f>
        <v>0</v>
      </c>
      <c r="AR120" s="197" t="s">
        <v>189</v>
      </c>
      <c r="AT120" s="197" t="s">
        <v>184</v>
      </c>
      <c r="AU120" s="197" t="s">
        <v>84</v>
      </c>
      <c r="AY120" s="18" t="s">
        <v>182</v>
      </c>
      <c r="BE120" s="198">
        <f>IF(N120="základní",J120,0)</f>
        <v>0</v>
      </c>
      <c r="BF120" s="198">
        <f>IF(N120="snížená",J120,0)</f>
        <v>0</v>
      </c>
      <c r="BG120" s="198">
        <f>IF(N120="zákl. přenesená",J120,0)</f>
        <v>0</v>
      </c>
      <c r="BH120" s="198">
        <f>IF(N120="sníž. přenesená",J120,0)</f>
        <v>0</v>
      </c>
      <c r="BI120" s="198">
        <f>IF(N120="nulová",J120,0)</f>
        <v>0</v>
      </c>
      <c r="BJ120" s="18" t="s">
        <v>82</v>
      </c>
      <c r="BK120" s="198">
        <f>ROUND(I120*H120,2)</f>
        <v>0</v>
      </c>
      <c r="BL120" s="18" t="s">
        <v>189</v>
      </c>
      <c r="BM120" s="197" t="s">
        <v>1912</v>
      </c>
    </row>
    <row r="121" spans="2:65" s="1" customFormat="1" ht="107.25">
      <c r="B121" s="35"/>
      <c r="C121" s="36"/>
      <c r="D121" s="199" t="s">
        <v>191</v>
      </c>
      <c r="E121" s="36"/>
      <c r="F121" s="200" t="s">
        <v>234</v>
      </c>
      <c r="G121" s="36"/>
      <c r="H121" s="36"/>
      <c r="I121" s="115"/>
      <c r="J121" s="36"/>
      <c r="K121" s="36"/>
      <c r="L121" s="39"/>
      <c r="M121" s="201"/>
      <c r="N121" s="64"/>
      <c r="O121" s="64"/>
      <c r="P121" s="64"/>
      <c r="Q121" s="64"/>
      <c r="R121" s="64"/>
      <c r="S121" s="64"/>
      <c r="T121" s="65"/>
      <c r="AT121" s="18" t="s">
        <v>191</v>
      </c>
      <c r="AU121" s="18" t="s">
        <v>84</v>
      </c>
    </row>
    <row r="122" spans="2:65" s="12" customFormat="1">
      <c r="B122" s="202"/>
      <c r="C122" s="203"/>
      <c r="D122" s="199" t="s">
        <v>193</v>
      </c>
      <c r="E122" s="204" t="s">
        <v>28</v>
      </c>
      <c r="F122" s="205" t="s">
        <v>1913</v>
      </c>
      <c r="G122" s="203"/>
      <c r="H122" s="206">
        <v>24.852</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2" customFormat="1">
      <c r="B123" s="202"/>
      <c r="C123" s="203"/>
      <c r="D123" s="199" t="s">
        <v>193</v>
      </c>
      <c r="E123" s="204" t="s">
        <v>28</v>
      </c>
      <c r="F123" s="205" t="s">
        <v>1914</v>
      </c>
      <c r="G123" s="203"/>
      <c r="H123" s="206">
        <v>11.99</v>
      </c>
      <c r="I123" s="207"/>
      <c r="J123" s="203"/>
      <c r="K123" s="203"/>
      <c r="L123" s="208"/>
      <c r="M123" s="209"/>
      <c r="N123" s="210"/>
      <c r="O123" s="210"/>
      <c r="P123" s="210"/>
      <c r="Q123" s="210"/>
      <c r="R123" s="210"/>
      <c r="S123" s="210"/>
      <c r="T123" s="211"/>
      <c r="AT123" s="212" t="s">
        <v>193</v>
      </c>
      <c r="AU123" s="212" t="s">
        <v>84</v>
      </c>
      <c r="AV123" s="12" t="s">
        <v>84</v>
      </c>
      <c r="AW123" s="12" t="s">
        <v>36</v>
      </c>
      <c r="AX123" s="12" t="s">
        <v>75</v>
      </c>
      <c r="AY123" s="212" t="s">
        <v>182</v>
      </c>
    </row>
    <row r="124" spans="2:65" s="13" customFormat="1">
      <c r="B124" s="213"/>
      <c r="C124" s="214"/>
      <c r="D124" s="199" t="s">
        <v>193</v>
      </c>
      <c r="E124" s="215" t="s">
        <v>28</v>
      </c>
      <c r="F124" s="216" t="s">
        <v>196</v>
      </c>
      <c r="G124" s="214"/>
      <c r="H124" s="217">
        <v>36.841999999999999</v>
      </c>
      <c r="I124" s="218"/>
      <c r="J124" s="214"/>
      <c r="K124" s="214"/>
      <c r="L124" s="219"/>
      <c r="M124" s="220"/>
      <c r="N124" s="221"/>
      <c r="O124" s="221"/>
      <c r="P124" s="221"/>
      <c r="Q124" s="221"/>
      <c r="R124" s="221"/>
      <c r="S124" s="221"/>
      <c r="T124" s="222"/>
      <c r="AT124" s="223" t="s">
        <v>193</v>
      </c>
      <c r="AU124" s="223" t="s">
        <v>84</v>
      </c>
      <c r="AV124" s="13" t="s">
        <v>189</v>
      </c>
      <c r="AW124" s="13" t="s">
        <v>36</v>
      </c>
      <c r="AX124" s="13" t="s">
        <v>82</v>
      </c>
      <c r="AY124" s="223" t="s">
        <v>182</v>
      </c>
    </row>
    <row r="125" spans="2:65" s="1" customFormat="1" ht="24" customHeight="1">
      <c r="B125" s="35"/>
      <c r="C125" s="186" t="s">
        <v>235</v>
      </c>
      <c r="D125" s="186" t="s">
        <v>184</v>
      </c>
      <c r="E125" s="187" t="s">
        <v>241</v>
      </c>
      <c r="F125" s="188" t="s">
        <v>242</v>
      </c>
      <c r="G125" s="189" t="s">
        <v>243</v>
      </c>
      <c r="H125" s="190">
        <v>68.158000000000001</v>
      </c>
      <c r="I125" s="191"/>
      <c r="J125" s="192">
        <f>ROUND(I125*H125,2)</f>
        <v>0</v>
      </c>
      <c r="K125" s="188" t="s">
        <v>1066</v>
      </c>
      <c r="L125" s="39"/>
      <c r="M125" s="193" t="s">
        <v>28</v>
      </c>
      <c r="N125" s="194" t="s">
        <v>46</v>
      </c>
      <c r="O125" s="64"/>
      <c r="P125" s="195">
        <f>O125*H125</f>
        <v>0</v>
      </c>
      <c r="Q125" s="195">
        <v>0</v>
      </c>
      <c r="R125" s="195">
        <f>Q125*H125</f>
        <v>0</v>
      </c>
      <c r="S125" s="195">
        <v>0</v>
      </c>
      <c r="T125" s="196">
        <f>S125*H125</f>
        <v>0</v>
      </c>
      <c r="AR125" s="197" t="s">
        <v>189</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189</v>
      </c>
      <c r="BM125" s="197" t="s">
        <v>1915</v>
      </c>
    </row>
    <row r="126" spans="2:65" s="1" customFormat="1" ht="29.25">
      <c r="B126" s="35"/>
      <c r="C126" s="36"/>
      <c r="D126" s="199" t="s">
        <v>191</v>
      </c>
      <c r="E126" s="36"/>
      <c r="F126" s="200" t="s">
        <v>245</v>
      </c>
      <c r="G126" s="36"/>
      <c r="H126" s="36"/>
      <c r="I126" s="115"/>
      <c r="J126" s="36"/>
      <c r="K126" s="36"/>
      <c r="L126" s="39"/>
      <c r="M126" s="201"/>
      <c r="N126" s="64"/>
      <c r="O126" s="64"/>
      <c r="P126" s="64"/>
      <c r="Q126" s="64"/>
      <c r="R126" s="64"/>
      <c r="S126" s="64"/>
      <c r="T126" s="65"/>
      <c r="AT126" s="18" t="s">
        <v>191</v>
      </c>
      <c r="AU126" s="18" t="s">
        <v>84</v>
      </c>
    </row>
    <row r="127" spans="2:65" s="12" customFormat="1">
      <c r="B127" s="202"/>
      <c r="C127" s="203"/>
      <c r="D127" s="199" t="s">
        <v>193</v>
      </c>
      <c r="E127" s="204" t="s">
        <v>28</v>
      </c>
      <c r="F127" s="205" t="s">
        <v>1916</v>
      </c>
      <c r="G127" s="203"/>
      <c r="H127" s="206">
        <v>68.158000000000001</v>
      </c>
      <c r="I127" s="207"/>
      <c r="J127" s="203"/>
      <c r="K127" s="203"/>
      <c r="L127" s="208"/>
      <c r="M127" s="209"/>
      <c r="N127" s="210"/>
      <c r="O127" s="210"/>
      <c r="P127" s="210"/>
      <c r="Q127" s="210"/>
      <c r="R127" s="210"/>
      <c r="S127" s="210"/>
      <c r="T127" s="211"/>
      <c r="AT127" s="212" t="s">
        <v>193</v>
      </c>
      <c r="AU127" s="212" t="s">
        <v>84</v>
      </c>
      <c r="AV127" s="12" t="s">
        <v>84</v>
      </c>
      <c r="AW127" s="12" t="s">
        <v>36</v>
      </c>
      <c r="AX127" s="12" t="s">
        <v>82</v>
      </c>
      <c r="AY127" s="212" t="s">
        <v>182</v>
      </c>
    </row>
    <row r="128" spans="2:65" s="1" customFormat="1" ht="24" customHeight="1">
      <c r="B128" s="35"/>
      <c r="C128" s="186" t="s">
        <v>240</v>
      </c>
      <c r="D128" s="186" t="s">
        <v>184</v>
      </c>
      <c r="E128" s="187" t="s">
        <v>1917</v>
      </c>
      <c r="F128" s="188" t="s">
        <v>1918</v>
      </c>
      <c r="G128" s="189" t="s">
        <v>265</v>
      </c>
      <c r="H128" s="190">
        <v>2066</v>
      </c>
      <c r="I128" s="191"/>
      <c r="J128" s="192">
        <f>ROUND(I128*H128,2)</f>
        <v>0</v>
      </c>
      <c r="K128" s="188" t="s">
        <v>1066</v>
      </c>
      <c r="L128" s="39"/>
      <c r="M128" s="193" t="s">
        <v>28</v>
      </c>
      <c r="N128" s="194" t="s">
        <v>46</v>
      </c>
      <c r="O128" s="64"/>
      <c r="P128" s="195">
        <f>O128*H128</f>
        <v>0</v>
      </c>
      <c r="Q128" s="195">
        <v>0</v>
      </c>
      <c r="R128" s="195">
        <f>Q128*H128</f>
        <v>0</v>
      </c>
      <c r="S128" s="195">
        <v>0</v>
      </c>
      <c r="T128" s="196">
        <f>S128*H128</f>
        <v>0</v>
      </c>
      <c r="AR128" s="197" t="s">
        <v>189</v>
      </c>
      <c r="AT128" s="197" t="s">
        <v>184</v>
      </c>
      <c r="AU128" s="197" t="s">
        <v>84</v>
      </c>
      <c r="AY128" s="18" t="s">
        <v>182</v>
      </c>
      <c r="BE128" s="198">
        <f>IF(N128="základní",J128,0)</f>
        <v>0</v>
      </c>
      <c r="BF128" s="198">
        <f>IF(N128="snížená",J128,0)</f>
        <v>0</v>
      </c>
      <c r="BG128" s="198">
        <f>IF(N128="zákl. přenesená",J128,0)</f>
        <v>0</v>
      </c>
      <c r="BH128" s="198">
        <f>IF(N128="sníž. přenesená",J128,0)</f>
        <v>0</v>
      </c>
      <c r="BI128" s="198">
        <f>IF(N128="nulová",J128,0)</f>
        <v>0</v>
      </c>
      <c r="BJ128" s="18" t="s">
        <v>82</v>
      </c>
      <c r="BK128" s="198">
        <f>ROUND(I128*H128,2)</f>
        <v>0</v>
      </c>
      <c r="BL128" s="18" t="s">
        <v>189</v>
      </c>
      <c r="BM128" s="197" t="s">
        <v>1919</v>
      </c>
    </row>
    <row r="129" spans="2:65" s="1" customFormat="1" ht="87.75">
      <c r="B129" s="35"/>
      <c r="C129" s="36"/>
      <c r="D129" s="199" t="s">
        <v>191</v>
      </c>
      <c r="E129" s="36"/>
      <c r="F129" s="200" t="s">
        <v>1920</v>
      </c>
      <c r="G129" s="36"/>
      <c r="H129" s="36"/>
      <c r="I129" s="115"/>
      <c r="J129" s="36"/>
      <c r="K129" s="36"/>
      <c r="L129" s="39"/>
      <c r="M129" s="201"/>
      <c r="N129" s="64"/>
      <c r="O129" s="64"/>
      <c r="P129" s="64"/>
      <c r="Q129" s="64"/>
      <c r="R129" s="64"/>
      <c r="S129" s="64"/>
      <c r="T129" s="65"/>
      <c r="AT129" s="18" t="s">
        <v>191</v>
      </c>
      <c r="AU129" s="18" t="s">
        <v>84</v>
      </c>
    </row>
    <row r="130" spans="2:65" s="12" customFormat="1">
      <c r="B130" s="202"/>
      <c r="C130" s="203"/>
      <c r="D130" s="199" t="s">
        <v>193</v>
      </c>
      <c r="E130" s="204" t="s">
        <v>28</v>
      </c>
      <c r="F130" s="205" t="s">
        <v>1921</v>
      </c>
      <c r="G130" s="203"/>
      <c r="H130" s="206">
        <v>2066</v>
      </c>
      <c r="I130" s="207"/>
      <c r="J130" s="203"/>
      <c r="K130" s="203"/>
      <c r="L130" s="208"/>
      <c r="M130" s="209"/>
      <c r="N130" s="210"/>
      <c r="O130" s="210"/>
      <c r="P130" s="210"/>
      <c r="Q130" s="210"/>
      <c r="R130" s="210"/>
      <c r="S130" s="210"/>
      <c r="T130" s="211"/>
      <c r="AT130" s="212" t="s">
        <v>193</v>
      </c>
      <c r="AU130" s="212" t="s">
        <v>84</v>
      </c>
      <c r="AV130" s="12" t="s">
        <v>84</v>
      </c>
      <c r="AW130" s="12" t="s">
        <v>36</v>
      </c>
      <c r="AX130" s="12" t="s">
        <v>82</v>
      </c>
      <c r="AY130" s="212" t="s">
        <v>182</v>
      </c>
    </row>
    <row r="131" spans="2:65" s="1" customFormat="1" ht="16.5" customHeight="1">
      <c r="B131" s="35"/>
      <c r="C131" s="224" t="s">
        <v>247</v>
      </c>
      <c r="D131" s="224" t="s">
        <v>269</v>
      </c>
      <c r="E131" s="225" t="s">
        <v>1922</v>
      </c>
      <c r="F131" s="226" t="s">
        <v>1923</v>
      </c>
      <c r="G131" s="227" t="s">
        <v>187</v>
      </c>
      <c r="H131" s="228">
        <v>51.65</v>
      </c>
      <c r="I131" s="229"/>
      <c r="J131" s="230">
        <f>ROUND(I131*H131,2)</f>
        <v>0</v>
      </c>
      <c r="K131" s="226" t="s">
        <v>1066</v>
      </c>
      <c r="L131" s="231"/>
      <c r="M131" s="232" t="s">
        <v>28</v>
      </c>
      <c r="N131" s="233" t="s">
        <v>46</v>
      </c>
      <c r="O131" s="64"/>
      <c r="P131" s="195">
        <f>O131*H131</f>
        <v>0</v>
      </c>
      <c r="Q131" s="195">
        <v>0.22</v>
      </c>
      <c r="R131" s="195">
        <f>Q131*H131</f>
        <v>11.363</v>
      </c>
      <c r="S131" s="195">
        <v>0</v>
      </c>
      <c r="T131" s="196">
        <f>S131*H131</f>
        <v>0</v>
      </c>
      <c r="AR131" s="197" t="s">
        <v>230</v>
      </c>
      <c r="AT131" s="197" t="s">
        <v>269</v>
      </c>
      <c r="AU131" s="197" t="s">
        <v>84</v>
      </c>
      <c r="AY131" s="18" t="s">
        <v>182</v>
      </c>
      <c r="BE131" s="198">
        <f>IF(N131="základní",J131,0)</f>
        <v>0</v>
      </c>
      <c r="BF131" s="198">
        <f>IF(N131="snížená",J131,0)</f>
        <v>0</v>
      </c>
      <c r="BG131" s="198">
        <f>IF(N131="zákl. přenesená",J131,0)</f>
        <v>0</v>
      </c>
      <c r="BH131" s="198">
        <f>IF(N131="sníž. přenesená",J131,0)</f>
        <v>0</v>
      </c>
      <c r="BI131" s="198">
        <f>IF(N131="nulová",J131,0)</f>
        <v>0</v>
      </c>
      <c r="BJ131" s="18" t="s">
        <v>82</v>
      </c>
      <c r="BK131" s="198">
        <f>ROUND(I131*H131,2)</f>
        <v>0</v>
      </c>
      <c r="BL131" s="18" t="s">
        <v>189</v>
      </c>
      <c r="BM131" s="197" t="s">
        <v>1924</v>
      </c>
    </row>
    <row r="132" spans="2:65" s="12" customFormat="1">
      <c r="B132" s="202"/>
      <c r="C132" s="203"/>
      <c r="D132" s="199" t="s">
        <v>193</v>
      </c>
      <c r="E132" s="204" t="s">
        <v>28</v>
      </c>
      <c r="F132" s="205" t="s">
        <v>1925</v>
      </c>
      <c r="G132" s="203"/>
      <c r="H132" s="206">
        <v>51.65</v>
      </c>
      <c r="I132" s="207"/>
      <c r="J132" s="203"/>
      <c r="K132" s="203"/>
      <c r="L132" s="208"/>
      <c r="M132" s="209"/>
      <c r="N132" s="210"/>
      <c r="O132" s="210"/>
      <c r="P132" s="210"/>
      <c r="Q132" s="210"/>
      <c r="R132" s="210"/>
      <c r="S132" s="210"/>
      <c r="T132" s="211"/>
      <c r="AT132" s="212" t="s">
        <v>193</v>
      </c>
      <c r="AU132" s="212" t="s">
        <v>84</v>
      </c>
      <c r="AV132" s="12" t="s">
        <v>84</v>
      </c>
      <c r="AW132" s="12" t="s">
        <v>36</v>
      </c>
      <c r="AX132" s="12" t="s">
        <v>82</v>
      </c>
      <c r="AY132" s="212" t="s">
        <v>182</v>
      </c>
    </row>
    <row r="133" spans="2:65" s="1" customFormat="1" ht="24" customHeight="1">
      <c r="B133" s="35"/>
      <c r="C133" s="186" t="s">
        <v>254</v>
      </c>
      <c r="D133" s="186" t="s">
        <v>184</v>
      </c>
      <c r="E133" s="187" t="s">
        <v>1926</v>
      </c>
      <c r="F133" s="188" t="s">
        <v>1927</v>
      </c>
      <c r="G133" s="189" t="s">
        <v>265</v>
      </c>
      <c r="H133" s="190">
        <v>2066</v>
      </c>
      <c r="I133" s="191"/>
      <c r="J133" s="192">
        <f>ROUND(I133*H133,2)</f>
        <v>0</v>
      </c>
      <c r="K133" s="188" t="s">
        <v>1066</v>
      </c>
      <c r="L133" s="39"/>
      <c r="M133" s="193" t="s">
        <v>28</v>
      </c>
      <c r="N133" s="194" t="s">
        <v>46</v>
      </c>
      <c r="O133" s="64"/>
      <c r="P133" s="195">
        <f>O133*H133</f>
        <v>0</v>
      </c>
      <c r="Q133" s="195">
        <v>0</v>
      </c>
      <c r="R133" s="195">
        <f>Q133*H133</f>
        <v>0</v>
      </c>
      <c r="S133" s="195">
        <v>0</v>
      </c>
      <c r="T133" s="196">
        <f>S133*H133</f>
        <v>0</v>
      </c>
      <c r="AR133" s="197" t="s">
        <v>189</v>
      </c>
      <c r="AT133" s="197" t="s">
        <v>184</v>
      </c>
      <c r="AU133" s="197" t="s">
        <v>84</v>
      </c>
      <c r="AY133" s="18" t="s">
        <v>182</v>
      </c>
      <c r="BE133" s="198">
        <f>IF(N133="základní",J133,0)</f>
        <v>0</v>
      </c>
      <c r="BF133" s="198">
        <f>IF(N133="snížená",J133,0)</f>
        <v>0</v>
      </c>
      <c r="BG133" s="198">
        <f>IF(N133="zákl. přenesená",J133,0)</f>
        <v>0</v>
      </c>
      <c r="BH133" s="198">
        <f>IF(N133="sníž. přenesená",J133,0)</f>
        <v>0</v>
      </c>
      <c r="BI133" s="198">
        <f>IF(N133="nulová",J133,0)</f>
        <v>0</v>
      </c>
      <c r="BJ133" s="18" t="s">
        <v>82</v>
      </c>
      <c r="BK133" s="198">
        <f>ROUND(I133*H133,2)</f>
        <v>0</v>
      </c>
      <c r="BL133" s="18" t="s">
        <v>189</v>
      </c>
      <c r="BM133" s="197" t="s">
        <v>1928</v>
      </c>
    </row>
    <row r="134" spans="2:65" s="1" customFormat="1" ht="58.5">
      <c r="B134" s="35"/>
      <c r="C134" s="36"/>
      <c r="D134" s="199" t="s">
        <v>191</v>
      </c>
      <c r="E134" s="36"/>
      <c r="F134" s="200" t="s">
        <v>1929</v>
      </c>
      <c r="G134" s="36"/>
      <c r="H134" s="36"/>
      <c r="I134" s="115"/>
      <c r="J134" s="36"/>
      <c r="K134" s="36"/>
      <c r="L134" s="39"/>
      <c r="M134" s="201"/>
      <c r="N134" s="64"/>
      <c r="O134" s="64"/>
      <c r="P134" s="64"/>
      <c r="Q134" s="64"/>
      <c r="R134" s="64"/>
      <c r="S134" s="64"/>
      <c r="T134" s="65"/>
      <c r="AT134" s="18" t="s">
        <v>191</v>
      </c>
      <c r="AU134" s="18" t="s">
        <v>84</v>
      </c>
    </row>
    <row r="135" spans="2:65" s="1" customFormat="1" ht="16.5" customHeight="1">
      <c r="B135" s="35"/>
      <c r="C135" s="224" t="s">
        <v>262</v>
      </c>
      <c r="D135" s="224" t="s">
        <v>269</v>
      </c>
      <c r="E135" s="225" t="s">
        <v>1930</v>
      </c>
      <c r="F135" s="226" t="s">
        <v>1931</v>
      </c>
      <c r="G135" s="227" t="s">
        <v>265</v>
      </c>
      <c r="H135" s="228">
        <v>2066</v>
      </c>
      <c r="I135" s="229"/>
      <c r="J135" s="230">
        <f>ROUND(I135*H135,2)</f>
        <v>0</v>
      </c>
      <c r="K135" s="226" t="s">
        <v>28</v>
      </c>
      <c r="L135" s="231"/>
      <c r="M135" s="232" t="s">
        <v>28</v>
      </c>
      <c r="N135" s="233" t="s">
        <v>46</v>
      </c>
      <c r="O135" s="64"/>
      <c r="P135" s="195">
        <f>O135*H135</f>
        <v>0</v>
      </c>
      <c r="Q135" s="195">
        <v>2E-3</v>
      </c>
      <c r="R135" s="195">
        <f>Q135*H135</f>
        <v>4.1319999999999997</v>
      </c>
      <c r="S135" s="195">
        <v>0</v>
      </c>
      <c r="T135" s="196">
        <f>S135*H135</f>
        <v>0</v>
      </c>
      <c r="AR135" s="197" t="s">
        <v>230</v>
      </c>
      <c r="AT135" s="197" t="s">
        <v>269</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1932</v>
      </c>
    </row>
    <row r="136" spans="2:65" s="1" customFormat="1" ht="29.25">
      <c r="B136" s="35"/>
      <c r="C136" s="36"/>
      <c r="D136" s="199" t="s">
        <v>514</v>
      </c>
      <c r="E136" s="36"/>
      <c r="F136" s="200" t="s">
        <v>1933</v>
      </c>
      <c r="G136" s="36"/>
      <c r="H136" s="36"/>
      <c r="I136" s="115"/>
      <c r="J136" s="36"/>
      <c r="K136" s="36"/>
      <c r="L136" s="39"/>
      <c r="M136" s="201"/>
      <c r="N136" s="64"/>
      <c r="O136" s="64"/>
      <c r="P136" s="64"/>
      <c r="Q136" s="64"/>
      <c r="R136" s="64"/>
      <c r="S136" s="64"/>
      <c r="T136" s="65"/>
      <c r="AT136" s="18" t="s">
        <v>514</v>
      </c>
      <c r="AU136" s="18" t="s">
        <v>84</v>
      </c>
    </row>
    <row r="137" spans="2:65" s="1" customFormat="1" ht="16.5" customHeight="1">
      <c r="B137" s="35"/>
      <c r="C137" s="186" t="s">
        <v>268</v>
      </c>
      <c r="D137" s="186" t="s">
        <v>184</v>
      </c>
      <c r="E137" s="187" t="s">
        <v>1934</v>
      </c>
      <c r="F137" s="188" t="s">
        <v>1935</v>
      </c>
      <c r="G137" s="189" t="s">
        <v>250</v>
      </c>
      <c r="H137" s="190">
        <v>119.9</v>
      </c>
      <c r="I137" s="191"/>
      <c r="J137" s="192">
        <f>ROUND(I137*H137,2)</f>
        <v>0</v>
      </c>
      <c r="K137" s="188" t="s">
        <v>188</v>
      </c>
      <c r="L137" s="39"/>
      <c r="M137" s="193" t="s">
        <v>28</v>
      </c>
      <c r="N137" s="194" t="s">
        <v>46</v>
      </c>
      <c r="O137" s="64"/>
      <c r="P137" s="195">
        <f>O137*H137</f>
        <v>0</v>
      </c>
      <c r="Q137" s="195">
        <v>0</v>
      </c>
      <c r="R137" s="195">
        <f>Q137*H137</f>
        <v>0</v>
      </c>
      <c r="S137" s="195">
        <v>0</v>
      </c>
      <c r="T137" s="196">
        <f>S137*H137</f>
        <v>0</v>
      </c>
      <c r="AR137" s="197" t="s">
        <v>189</v>
      </c>
      <c r="AT137" s="197" t="s">
        <v>184</v>
      </c>
      <c r="AU137" s="197" t="s">
        <v>84</v>
      </c>
      <c r="AY137" s="18" t="s">
        <v>182</v>
      </c>
      <c r="BE137" s="198">
        <f>IF(N137="základní",J137,0)</f>
        <v>0</v>
      </c>
      <c r="BF137" s="198">
        <f>IF(N137="snížená",J137,0)</f>
        <v>0</v>
      </c>
      <c r="BG137" s="198">
        <f>IF(N137="zákl. přenesená",J137,0)</f>
        <v>0</v>
      </c>
      <c r="BH137" s="198">
        <f>IF(N137="sníž. přenesená",J137,0)</f>
        <v>0</v>
      </c>
      <c r="BI137" s="198">
        <f>IF(N137="nulová",J137,0)</f>
        <v>0</v>
      </c>
      <c r="BJ137" s="18" t="s">
        <v>82</v>
      </c>
      <c r="BK137" s="198">
        <f>ROUND(I137*H137,2)</f>
        <v>0</v>
      </c>
      <c r="BL137" s="18" t="s">
        <v>189</v>
      </c>
      <c r="BM137" s="197" t="s">
        <v>1936</v>
      </c>
    </row>
    <row r="138" spans="2:65" s="1" customFormat="1" ht="39">
      <c r="B138" s="35"/>
      <c r="C138" s="36"/>
      <c r="D138" s="199" t="s">
        <v>191</v>
      </c>
      <c r="E138" s="36"/>
      <c r="F138" s="200" t="s">
        <v>1937</v>
      </c>
      <c r="G138" s="36"/>
      <c r="H138" s="36"/>
      <c r="I138" s="115"/>
      <c r="J138" s="36"/>
      <c r="K138" s="36"/>
      <c r="L138" s="39"/>
      <c r="M138" s="201"/>
      <c r="N138" s="64"/>
      <c r="O138" s="64"/>
      <c r="P138" s="64"/>
      <c r="Q138" s="64"/>
      <c r="R138" s="64"/>
      <c r="S138" s="64"/>
      <c r="T138" s="65"/>
      <c r="AT138" s="18" t="s">
        <v>191</v>
      </c>
      <c r="AU138" s="18" t="s">
        <v>84</v>
      </c>
    </row>
    <row r="139" spans="2:65" s="12" customFormat="1">
      <c r="B139" s="202"/>
      <c r="C139" s="203"/>
      <c r="D139" s="199" t="s">
        <v>193</v>
      </c>
      <c r="E139" s="204" t="s">
        <v>28</v>
      </c>
      <c r="F139" s="205" t="s">
        <v>1938</v>
      </c>
      <c r="G139" s="203"/>
      <c r="H139" s="206">
        <v>119.9</v>
      </c>
      <c r="I139" s="207"/>
      <c r="J139" s="203"/>
      <c r="K139" s="203"/>
      <c r="L139" s="208"/>
      <c r="M139" s="209"/>
      <c r="N139" s="210"/>
      <c r="O139" s="210"/>
      <c r="P139" s="210"/>
      <c r="Q139" s="210"/>
      <c r="R139" s="210"/>
      <c r="S139" s="210"/>
      <c r="T139" s="211"/>
      <c r="AT139" s="212" t="s">
        <v>193</v>
      </c>
      <c r="AU139" s="212" t="s">
        <v>84</v>
      </c>
      <c r="AV139" s="12" t="s">
        <v>84</v>
      </c>
      <c r="AW139" s="12" t="s">
        <v>36</v>
      </c>
      <c r="AX139" s="12" t="s">
        <v>82</v>
      </c>
      <c r="AY139" s="212" t="s">
        <v>182</v>
      </c>
    </row>
    <row r="140" spans="2:65" s="1" customFormat="1" ht="16.5" customHeight="1">
      <c r="B140" s="35"/>
      <c r="C140" s="224" t="s">
        <v>8</v>
      </c>
      <c r="D140" s="224" t="s">
        <v>269</v>
      </c>
      <c r="E140" s="225" t="s">
        <v>1939</v>
      </c>
      <c r="F140" s="226" t="s">
        <v>1940</v>
      </c>
      <c r="G140" s="227" t="s">
        <v>250</v>
      </c>
      <c r="H140" s="228">
        <v>143.88</v>
      </c>
      <c r="I140" s="229"/>
      <c r="J140" s="230">
        <f>ROUND(I140*H140,2)</f>
        <v>0</v>
      </c>
      <c r="K140" s="226" t="s">
        <v>188</v>
      </c>
      <c r="L140" s="231"/>
      <c r="M140" s="232" t="s">
        <v>28</v>
      </c>
      <c r="N140" s="233" t="s">
        <v>46</v>
      </c>
      <c r="O140" s="64"/>
      <c r="P140" s="195">
        <f>O140*H140</f>
        <v>0</v>
      </c>
      <c r="Q140" s="195">
        <v>4.0000000000000002E-4</v>
      </c>
      <c r="R140" s="195">
        <f>Q140*H140</f>
        <v>5.7551999999999999E-2</v>
      </c>
      <c r="S140" s="195">
        <v>0</v>
      </c>
      <c r="T140" s="196">
        <f>S140*H140</f>
        <v>0</v>
      </c>
      <c r="AR140" s="197" t="s">
        <v>230</v>
      </c>
      <c r="AT140" s="197" t="s">
        <v>269</v>
      </c>
      <c r="AU140" s="197" t="s">
        <v>84</v>
      </c>
      <c r="AY140" s="18" t="s">
        <v>182</v>
      </c>
      <c r="BE140" s="198">
        <f>IF(N140="základní",J140,0)</f>
        <v>0</v>
      </c>
      <c r="BF140" s="198">
        <f>IF(N140="snížená",J140,0)</f>
        <v>0</v>
      </c>
      <c r="BG140" s="198">
        <f>IF(N140="zákl. přenesená",J140,0)</f>
        <v>0</v>
      </c>
      <c r="BH140" s="198">
        <f>IF(N140="sníž. přenesená",J140,0)</f>
        <v>0</v>
      </c>
      <c r="BI140" s="198">
        <f>IF(N140="nulová",J140,0)</f>
        <v>0</v>
      </c>
      <c r="BJ140" s="18" t="s">
        <v>82</v>
      </c>
      <c r="BK140" s="198">
        <f>ROUND(I140*H140,2)</f>
        <v>0</v>
      </c>
      <c r="BL140" s="18" t="s">
        <v>189</v>
      </c>
      <c r="BM140" s="197" t="s">
        <v>1941</v>
      </c>
    </row>
    <row r="141" spans="2:65" s="12" customFormat="1">
      <c r="B141" s="202"/>
      <c r="C141" s="203"/>
      <c r="D141" s="199" t="s">
        <v>193</v>
      </c>
      <c r="E141" s="204" t="s">
        <v>28</v>
      </c>
      <c r="F141" s="205" t="s">
        <v>1942</v>
      </c>
      <c r="G141" s="203"/>
      <c r="H141" s="206">
        <v>143.88</v>
      </c>
      <c r="I141" s="207"/>
      <c r="J141" s="203"/>
      <c r="K141" s="203"/>
      <c r="L141" s="208"/>
      <c r="M141" s="209"/>
      <c r="N141" s="210"/>
      <c r="O141" s="210"/>
      <c r="P141" s="210"/>
      <c r="Q141" s="210"/>
      <c r="R141" s="210"/>
      <c r="S141" s="210"/>
      <c r="T141" s="211"/>
      <c r="AT141" s="212" t="s">
        <v>193</v>
      </c>
      <c r="AU141" s="212" t="s">
        <v>84</v>
      </c>
      <c r="AV141" s="12" t="s">
        <v>84</v>
      </c>
      <c r="AW141" s="12" t="s">
        <v>36</v>
      </c>
      <c r="AX141" s="12" t="s">
        <v>82</v>
      </c>
      <c r="AY141" s="212" t="s">
        <v>182</v>
      </c>
    </row>
    <row r="142" spans="2:65" s="1" customFormat="1" ht="24" customHeight="1">
      <c r="B142" s="35"/>
      <c r="C142" s="186" t="s">
        <v>276</v>
      </c>
      <c r="D142" s="186" t="s">
        <v>184</v>
      </c>
      <c r="E142" s="187" t="s">
        <v>1943</v>
      </c>
      <c r="F142" s="188" t="s">
        <v>1944</v>
      </c>
      <c r="G142" s="189" t="s">
        <v>243</v>
      </c>
      <c r="H142" s="190">
        <v>2.8000000000000001E-2</v>
      </c>
      <c r="I142" s="191"/>
      <c r="J142" s="192">
        <f>ROUND(I142*H142,2)</f>
        <v>0</v>
      </c>
      <c r="K142" s="188" t="s">
        <v>1066</v>
      </c>
      <c r="L142" s="39"/>
      <c r="M142" s="193" t="s">
        <v>28</v>
      </c>
      <c r="N142" s="194" t="s">
        <v>46</v>
      </c>
      <c r="O142" s="64"/>
      <c r="P142" s="195">
        <f>O142*H142</f>
        <v>0</v>
      </c>
      <c r="Q142" s="195">
        <v>0</v>
      </c>
      <c r="R142" s="195">
        <f>Q142*H142</f>
        <v>0</v>
      </c>
      <c r="S142" s="195">
        <v>0</v>
      </c>
      <c r="T142" s="196">
        <f>S142*H142</f>
        <v>0</v>
      </c>
      <c r="AR142" s="197" t="s">
        <v>189</v>
      </c>
      <c r="AT142" s="197" t="s">
        <v>184</v>
      </c>
      <c r="AU142" s="197" t="s">
        <v>84</v>
      </c>
      <c r="AY142" s="18" t="s">
        <v>182</v>
      </c>
      <c r="BE142" s="198">
        <f>IF(N142="základní",J142,0)</f>
        <v>0</v>
      </c>
      <c r="BF142" s="198">
        <f>IF(N142="snížená",J142,0)</f>
        <v>0</v>
      </c>
      <c r="BG142" s="198">
        <f>IF(N142="zákl. přenesená",J142,0)</f>
        <v>0</v>
      </c>
      <c r="BH142" s="198">
        <f>IF(N142="sníž. přenesená",J142,0)</f>
        <v>0</v>
      </c>
      <c r="BI142" s="198">
        <f>IF(N142="nulová",J142,0)</f>
        <v>0</v>
      </c>
      <c r="BJ142" s="18" t="s">
        <v>82</v>
      </c>
      <c r="BK142" s="198">
        <f>ROUND(I142*H142,2)</f>
        <v>0</v>
      </c>
      <c r="BL142" s="18" t="s">
        <v>189</v>
      </c>
      <c r="BM142" s="197" t="s">
        <v>1945</v>
      </c>
    </row>
    <row r="143" spans="2:65" s="1" customFormat="1" ht="48.75">
      <c r="B143" s="35"/>
      <c r="C143" s="36"/>
      <c r="D143" s="199" t="s">
        <v>191</v>
      </c>
      <c r="E143" s="36"/>
      <c r="F143" s="200" t="s">
        <v>1946</v>
      </c>
      <c r="G143" s="36"/>
      <c r="H143" s="36"/>
      <c r="I143" s="115"/>
      <c r="J143" s="36"/>
      <c r="K143" s="36"/>
      <c r="L143" s="39"/>
      <c r="M143" s="201"/>
      <c r="N143" s="64"/>
      <c r="O143" s="64"/>
      <c r="P143" s="64"/>
      <c r="Q143" s="64"/>
      <c r="R143" s="64"/>
      <c r="S143" s="64"/>
      <c r="T143" s="65"/>
      <c r="AT143" s="18" t="s">
        <v>191</v>
      </c>
      <c r="AU143" s="18" t="s">
        <v>84</v>
      </c>
    </row>
    <row r="144" spans="2:65" s="12" customFormat="1">
      <c r="B144" s="202"/>
      <c r="C144" s="203"/>
      <c r="D144" s="199" t="s">
        <v>193</v>
      </c>
      <c r="E144" s="204" t="s">
        <v>28</v>
      </c>
      <c r="F144" s="205" t="s">
        <v>1947</v>
      </c>
      <c r="G144" s="203"/>
      <c r="H144" s="206">
        <v>2.8000000000000001E-2</v>
      </c>
      <c r="I144" s="207"/>
      <c r="J144" s="203"/>
      <c r="K144" s="203"/>
      <c r="L144" s="208"/>
      <c r="M144" s="209"/>
      <c r="N144" s="210"/>
      <c r="O144" s="210"/>
      <c r="P144" s="210"/>
      <c r="Q144" s="210"/>
      <c r="R144" s="210"/>
      <c r="S144" s="210"/>
      <c r="T144" s="211"/>
      <c r="AT144" s="212" t="s">
        <v>193</v>
      </c>
      <c r="AU144" s="212" t="s">
        <v>84</v>
      </c>
      <c r="AV144" s="12" t="s">
        <v>84</v>
      </c>
      <c r="AW144" s="12" t="s">
        <v>36</v>
      </c>
      <c r="AX144" s="12" t="s">
        <v>82</v>
      </c>
      <c r="AY144" s="212" t="s">
        <v>182</v>
      </c>
    </row>
    <row r="145" spans="2:65" s="1" customFormat="1" ht="16.5" customHeight="1">
      <c r="B145" s="35"/>
      <c r="C145" s="224" t="s">
        <v>281</v>
      </c>
      <c r="D145" s="224" t="s">
        <v>269</v>
      </c>
      <c r="E145" s="225" t="s">
        <v>1948</v>
      </c>
      <c r="F145" s="226" t="s">
        <v>1949</v>
      </c>
      <c r="G145" s="227" t="s">
        <v>755</v>
      </c>
      <c r="H145" s="228">
        <v>28</v>
      </c>
      <c r="I145" s="229"/>
      <c r="J145" s="230">
        <f>ROUND(I145*H145,2)</f>
        <v>0</v>
      </c>
      <c r="K145" s="226" t="s">
        <v>1066</v>
      </c>
      <c r="L145" s="231"/>
      <c r="M145" s="232" t="s">
        <v>28</v>
      </c>
      <c r="N145" s="233" t="s">
        <v>46</v>
      </c>
      <c r="O145" s="64"/>
      <c r="P145" s="195">
        <f>O145*H145</f>
        <v>0</v>
      </c>
      <c r="Q145" s="195">
        <v>1E-3</v>
      </c>
      <c r="R145" s="195">
        <f>Q145*H145</f>
        <v>2.8000000000000001E-2</v>
      </c>
      <c r="S145" s="195">
        <v>0</v>
      </c>
      <c r="T145" s="196">
        <f>S145*H145</f>
        <v>0</v>
      </c>
      <c r="AR145" s="197" t="s">
        <v>230</v>
      </c>
      <c r="AT145" s="197" t="s">
        <v>269</v>
      </c>
      <c r="AU145" s="197" t="s">
        <v>84</v>
      </c>
      <c r="AY145" s="18" t="s">
        <v>182</v>
      </c>
      <c r="BE145" s="198">
        <f>IF(N145="základní",J145,0)</f>
        <v>0</v>
      </c>
      <c r="BF145" s="198">
        <f>IF(N145="snížená",J145,0)</f>
        <v>0</v>
      </c>
      <c r="BG145" s="198">
        <f>IF(N145="zákl. přenesená",J145,0)</f>
        <v>0</v>
      </c>
      <c r="BH145" s="198">
        <f>IF(N145="sníž. přenesená",J145,0)</f>
        <v>0</v>
      </c>
      <c r="BI145" s="198">
        <f>IF(N145="nulová",J145,0)</f>
        <v>0</v>
      </c>
      <c r="BJ145" s="18" t="s">
        <v>82</v>
      </c>
      <c r="BK145" s="198">
        <f>ROUND(I145*H145,2)</f>
        <v>0</v>
      </c>
      <c r="BL145" s="18" t="s">
        <v>189</v>
      </c>
      <c r="BM145" s="197" t="s">
        <v>1950</v>
      </c>
    </row>
    <row r="146" spans="2:65" s="1" customFormat="1" ht="16.5" customHeight="1">
      <c r="B146" s="35"/>
      <c r="C146" s="186" t="s">
        <v>285</v>
      </c>
      <c r="D146" s="186" t="s">
        <v>184</v>
      </c>
      <c r="E146" s="187" t="s">
        <v>1951</v>
      </c>
      <c r="F146" s="188" t="s">
        <v>1952</v>
      </c>
      <c r="G146" s="189" t="s">
        <v>187</v>
      </c>
      <c r="H146" s="190">
        <v>61.98</v>
      </c>
      <c r="I146" s="191"/>
      <c r="J146" s="192">
        <f>ROUND(I146*H146,2)</f>
        <v>0</v>
      </c>
      <c r="K146" s="188" t="s">
        <v>1066</v>
      </c>
      <c r="L146" s="39"/>
      <c r="M146" s="193" t="s">
        <v>28</v>
      </c>
      <c r="N146" s="194" t="s">
        <v>46</v>
      </c>
      <c r="O146" s="64"/>
      <c r="P146" s="195">
        <f>O146*H146</f>
        <v>0</v>
      </c>
      <c r="Q146" s="195">
        <v>0</v>
      </c>
      <c r="R146" s="195">
        <f>Q146*H146</f>
        <v>0</v>
      </c>
      <c r="S146" s="195">
        <v>0</v>
      </c>
      <c r="T146" s="196">
        <f>S146*H146</f>
        <v>0</v>
      </c>
      <c r="AR146" s="197" t="s">
        <v>189</v>
      </c>
      <c r="AT146" s="197" t="s">
        <v>184</v>
      </c>
      <c r="AU146" s="197" t="s">
        <v>84</v>
      </c>
      <c r="AY146" s="18" t="s">
        <v>182</v>
      </c>
      <c r="BE146" s="198">
        <f>IF(N146="základní",J146,0)</f>
        <v>0</v>
      </c>
      <c r="BF146" s="198">
        <f>IF(N146="snížená",J146,0)</f>
        <v>0</v>
      </c>
      <c r="BG146" s="198">
        <f>IF(N146="zákl. přenesená",J146,0)</f>
        <v>0</v>
      </c>
      <c r="BH146" s="198">
        <f>IF(N146="sníž. přenesená",J146,0)</f>
        <v>0</v>
      </c>
      <c r="BI146" s="198">
        <f>IF(N146="nulová",J146,0)</f>
        <v>0</v>
      </c>
      <c r="BJ146" s="18" t="s">
        <v>82</v>
      </c>
      <c r="BK146" s="198">
        <f>ROUND(I146*H146,2)</f>
        <v>0</v>
      </c>
      <c r="BL146" s="18" t="s">
        <v>189</v>
      </c>
      <c r="BM146" s="197" t="s">
        <v>1953</v>
      </c>
    </row>
    <row r="147" spans="2:65" s="1" customFormat="1" ht="48.75">
      <c r="B147" s="35"/>
      <c r="C147" s="36"/>
      <c r="D147" s="199" t="s">
        <v>191</v>
      </c>
      <c r="E147" s="36"/>
      <c r="F147" s="200" t="s">
        <v>1954</v>
      </c>
      <c r="G147" s="36"/>
      <c r="H147" s="36"/>
      <c r="I147" s="115"/>
      <c r="J147" s="36"/>
      <c r="K147" s="36"/>
      <c r="L147" s="39"/>
      <c r="M147" s="201"/>
      <c r="N147" s="64"/>
      <c r="O147" s="64"/>
      <c r="P147" s="64"/>
      <c r="Q147" s="64"/>
      <c r="R147" s="64"/>
      <c r="S147" s="64"/>
      <c r="T147" s="65"/>
      <c r="AT147" s="18" t="s">
        <v>191</v>
      </c>
      <c r="AU147" s="18" t="s">
        <v>84</v>
      </c>
    </row>
    <row r="148" spans="2:65" s="12" customFormat="1">
      <c r="B148" s="202"/>
      <c r="C148" s="203"/>
      <c r="D148" s="199" t="s">
        <v>193</v>
      </c>
      <c r="E148" s="204" t="s">
        <v>28</v>
      </c>
      <c r="F148" s="205" t="s">
        <v>1955</v>
      </c>
      <c r="G148" s="203"/>
      <c r="H148" s="206">
        <v>61.98</v>
      </c>
      <c r="I148" s="207"/>
      <c r="J148" s="203"/>
      <c r="K148" s="203"/>
      <c r="L148" s="208"/>
      <c r="M148" s="209"/>
      <c r="N148" s="210"/>
      <c r="O148" s="210"/>
      <c r="P148" s="210"/>
      <c r="Q148" s="210"/>
      <c r="R148" s="210"/>
      <c r="S148" s="210"/>
      <c r="T148" s="211"/>
      <c r="AT148" s="212" t="s">
        <v>193</v>
      </c>
      <c r="AU148" s="212" t="s">
        <v>84</v>
      </c>
      <c r="AV148" s="12" t="s">
        <v>84</v>
      </c>
      <c r="AW148" s="12" t="s">
        <v>36</v>
      </c>
      <c r="AX148" s="12" t="s">
        <v>82</v>
      </c>
      <c r="AY148" s="212" t="s">
        <v>182</v>
      </c>
    </row>
    <row r="149" spans="2:65" s="1" customFormat="1" ht="16.5" customHeight="1">
      <c r="B149" s="35"/>
      <c r="C149" s="186" t="s">
        <v>289</v>
      </c>
      <c r="D149" s="186" t="s">
        <v>184</v>
      </c>
      <c r="E149" s="187" t="s">
        <v>1956</v>
      </c>
      <c r="F149" s="188" t="s">
        <v>1957</v>
      </c>
      <c r="G149" s="189" t="s">
        <v>187</v>
      </c>
      <c r="H149" s="190">
        <v>1859.4</v>
      </c>
      <c r="I149" s="191"/>
      <c r="J149" s="192">
        <f>ROUND(I149*H149,2)</f>
        <v>0</v>
      </c>
      <c r="K149" s="188" t="s">
        <v>1066</v>
      </c>
      <c r="L149" s="39"/>
      <c r="M149" s="193" t="s">
        <v>28</v>
      </c>
      <c r="N149" s="194" t="s">
        <v>46</v>
      </c>
      <c r="O149" s="64"/>
      <c r="P149" s="195">
        <f>O149*H149</f>
        <v>0</v>
      </c>
      <c r="Q149" s="195">
        <v>0</v>
      </c>
      <c r="R149" s="195">
        <f>Q149*H149</f>
        <v>0</v>
      </c>
      <c r="S149" s="195">
        <v>0</v>
      </c>
      <c r="T149" s="196">
        <f>S149*H149</f>
        <v>0</v>
      </c>
      <c r="AR149" s="197" t="s">
        <v>189</v>
      </c>
      <c r="AT149" s="197" t="s">
        <v>184</v>
      </c>
      <c r="AU149" s="197" t="s">
        <v>84</v>
      </c>
      <c r="AY149" s="18" t="s">
        <v>182</v>
      </c>
      <c r="BE149" s="198">
        <f>IF(N149="základní",J149,0)</f>
        <v>0</v>
      </c>
      <c r="BF149" s="198">
        <f>IF(N149="snížená",J149,0)</f>
        <v>0</v>
      </c>
      <c r="BG149" s="198">
        <f>IF(N149="zákl. přenesená",J149,0)</f>
        <v>0</v>
      </c>
      <c r="BH149" s="198">
        <f>IF(N149="sníž. přenesená",J149,0)</f>
        <v>0</v>
      </c>
      <c r="BI149" s="198">
        <f>IF(N149="nulová",J149,0)</f>
        <v>0</v>
      </c>
      <c r="BJ149" s="18" t="s">
        <v>82</v>
      </c>
      <c r="BK149" s="198">
        <f>ROUND(I149*H149,2)</f>
        <v>0</v>
      </c>
      <c r="BL149" s="18" t="s">
        <v>189</v>
      </c>
      <c r="BM149" s="197" t="s">
        <v>1958</v>
      </c>
    </row>
    <row r="150" spans="2:65" s="1" customFormat="1" ht="48.75">
      <c r="B150" s="35"/>
      <c r="C150" s="36"/>
      <c r="D150" s="199" t="s">
        <v>191</v>
      </c>
      <c r="E150" s="36"/>
      <c r="F150" s="200" t="s">
        <v>1954</v>
      </c>
      <c r="G150" s="36"/>
      <c r="H150" s="36"/>
      <c r="I150" s="115"/>
      <c r="J150" s="36"/>
      <c r="K150" s="36"/>
      <c r="L150" s="39"/>
      <c r="M150" s="201"/>
      <c r="N150" s="64"/>
      <c r="O150" s="64"/>
      <c r="P150" s="64"/>
      <c r="Q150" s="64"/>
      <c r="R150" s="64"/>
      <c r="S150" s="64"/>
      <c r="T150" s="65"/>
      <c r="AT150" s="18" t="s">
        <v>191</v>
      </c>
      <c r="AU150" s="18" t="s">
        <v>84</v>
      </c>
    </row>
    <row r="151" spans="2:65" s="12" customFormat="1">
      <c r="B151" s="202"/>
      <c r="C151" s="203"/>
      <c r="D151" s="199" t="s">
        <v>193</v>
      </c>
      <c r="E151" s="204" t="s">
        <v>28</v>
      </c>
      <c r="F151" s="205" t="s">
        <v>1959</v>
      </c>
      <c r="G151" s="203"/>
      <c r="H151" s="206">
        <v>1859.4</v>
      </c>
      <c r="I151" s="207"/>
      <c r="J151" s="203"/>
      <c r="K151" s="203"/>
      <c r="L151" s="208"/>
      <c r="M151" s="209"/>
      <c r="N151" s="210"/>
      <c r="O151" s="210"/>
      <c r="P151" s="210"/>
      <c r="Q151" s="210"/>
      <c r="R151" s="210"/>
      <c r="S151" s="210"/>
      <c r="T151" s="211"/>
      <c r="AT151" s="212" t="s">
        <v>193</v>
      </c>
      <c r="AU151" s="212" t="s">
        <v>84</v>
      </c>
      <c r="AV151" s="12" t="s">
        <v>84</v>
      </c>
      <c r="AW151" s="12" t="s">
        <v>36</v>
      </c>
      <c r="AX151" s="12" t="s">
        <v>82</v>
      </c>
      <c r="AY151" s="212" t="s">
        <v>182</v>
      </c>
    </row>
    <row r="152" spans="2:65" s="1" customFormat="1" ht="16.5" customHeight="1">
      <c r="B152" s="35"/>
      <c r="C152" s="224" t="s">
        <v>294</v>
      </c>
      <c r="D152" s="224" t="s">
        <v>269</v>
      </c>
      <c r="E152" s="225" t="s">
        <v>1960</v>
      </c>
      <c r="F152" s="226" t="s">
        <v>1961</v>
      </c>
      <c r="G152" s="227" t="s">
        <v>187</v>
      </c>
      <c r="H152" s="228">
        <v>61.98</v>
      </c>
      <c r="I152" s="229"/>
      <c r="J152" s="230">
        <f>ROUND(I152*H152,2)</f>
        <v>0</v>
      </c>
      <c r="K152" s="226" t="s">
        <v>1066</v>
      </c>
      <c r="L152" s="231"/>
      <c r="M152" s="232" t="s">
        <v>28</v>
      </c>
      <c r="N152" s="233" t="s">
        <v>46</v>
      </c>
      <c r="O152" s="64"/>
      <c r="P152" s="195">
        <f>O152*H152</f>
        <v>0</v>
      </c>
      <c r="Q152" s="195">
        <v>0</v>
      </c>
      <c r="R152" s="195">
        <f>Q152*H152</f>
        <v>0</v>
      </c>
      <c r="S152" s="195">
        <v>0</v>
      </c>
      <c r="T152" s="196">
        <f>S152*H152</f>
        <v>0</v>
      </c>
      <c r="AR152" s="197" t="s">
        <v>230</v>
      </c>
      <c r="AT152" s="197" t="s">
        <v>269</v>
      </c>
      <c r="AU152" s="197" t="s">
        <v>84</v>
      </c>
      <c r="AY152" s="18" t="s">
        <v>182</v>
      </c>
      <c r="BE152" s="198">
        <f>IF(N152="základní",J152,0)</f>
        <v>0</v>
      </c>
      <c r="BF152" s="198">
        <f>IF(N152="snížená",J152,0)</f>
        <v>0</v>
      </c>
      <c r="BG152" s="198">
        <f>IF(N152="zákl. přenesená",J152,0)</f>
        <v>0</v>
      </c>
      <c r="BH152" s="198">
        <f>IF(N152="sníž. přenesená",J152,0)</f>
        <v>0</v>
      </c>
      <c r="BI152" s="198">
        <f>IF(N152="nulová",J152,0)</f>
        <v>0</v>
      </c>
      <c r="BJ152" s="18" t="s">
        <v>82</v>
      </c>
      <c r="BK152" s="198">
        <f>ROUND(I152*H152,2)</f>
        <v>0</v>
      </c>
      <c r="BL152" s="18" t="s">
        <v>189</v>
      </c>
      <c r="BM152" s="197" t="s">
        <v>1962</v>
      </c>
    </row>
    <row r="153" spans="2:65" s="12" customFormat="1">
      <c r="B153" s="202"/>
      <c r="C153" s="203"/>
      <c r="D153" s="199" t="s">
        <v>193</v>
      </c>
      <c r="E153" s="204" t="s">
        <v>28</v>
      </c>
      <c r="F153" s="205" t="s">
        <v>1963</v>
      </c>
      <c r="G153" s="203"/>
      <c r="H153" s="206">
        <v>61.98</v>
      </c>
      <c r="I153" s="207"/>
      <c r="J153" s="203"/>
      <c r="K153" s="203"/>
      <c r="L153" s="208"/>
      <c r="M153" s="209"/>
      <c r="N153" s="210"/>
      <c r="O153" s="210"/>
      <c r="P153" s="210"/>
      <c r="Q153" s="210"/>
      <c r="R153" s="210"/>
      <c r="S153" s="210"/>
      <c r="T153" s="211"/>
      <c r="AT153" s="212" t="s">
        <v>193</v>
      </c>
      <c r="AU153" s="212" t="s">
        <v>84</v>
      </c>
      <c r="AV153" s="12" t="s">
        <v>84</v>
      </c>
      <c r="AW153" s="12" t="s">
        <v>36</v>
      </c>
      <c r="AX153" s="12" t="s">
        <v>82</v>
      </c>
      <c r="AY153" s="212" t="s">
        <v>182</v>
      </c>
    </row>
    <row r="154" spans="2:65" s="1" customFormat="1" ht="16.5" customHeight="1">
      <c r="B154" s="35"/>
      <c r="C154" s="186" t="s">
        <v>7</v>
      </c>
      <c r="D154" s="186" t="s">
        <v>184</v>
      </c>
      <c r="E154" s="187" t="s">
        <v>1964</v>
      </c>
      <c r="F154" s="188" t="s">
        <v>1965</v>
      </c>
      <c r="G154" s="189" t="s">
        <v>265</v>
      </c>
      <c r="H154" s="190">
        <v>40</v>
      </c>
      <c r="I154" s="191"/>
      <c r="J154" s="192">
        <f>ROUND(I154*H154,2)</f>
        <v>0</v>
      </c>
      <c r="K154" s="188" t="s">
        <v>28</v>
      </c>
      <c r="L154" s="39"/>
      <c r="M154" s="193" t="s">
        <v>28</v>
      </c>
      <c r="N154" s="194" t="s">
        <v>46</v>
      </c>
      <c r="O154" s="64"/>
      <c r="P154" s="195">
        <f>O154*H154</f>
        <v>0</v>
      </c>
      <c r="Q154" s="195">
        <v>0</v>
      </c>
      <c r="R154" s="195">
        <f>Q154*H154</f>
        <v>0</v>
      </c>
      <c r="S154" s="195">
        <v>0</v>
      </c>
      <c r="T154" s="196">
        <f>S154*H154</f>
        <v>0</v>
      </c>
      <c r="AR154" s="197" t="s">
        <v>189</v>
      </c>
      <c r="AT154" s="197" t="s">
        <v>184</v>
      </c>
      <c r="AU154" s="197" t="s">
        <v>84</v>
      </c>
      <c r="AY154" s="18" t="s">
        <v>182</v>
      </c>
      <c r="BE154" s="198">
        <f>IF(N154="základní",J154,0)</f>
        <v>0</v>
      </c>
      <c r="BF154" s="198">
        <f>IF(N154="snížená",J154,0)</f>
        <v>0</v>
      </c>
      <c r="BG154" s="198">
        <f>IF(N154="zákl. přenesená",J154,0)</f>
        <v>0</v>
      </c>
      <c r="BH154" s="198">
        <f>IF(N154="sníž. přenesená",J154,0)</f>
        <v>0</v>
      </c>
      <c r="BI154" s="198">
        <f>IF(N154="nulová",J154,0)</f>
        <v>0</v>
      </c>
      <c r="BJ154" s="18" t="s">
        <v>82</v>
      </c>
      <c r="BK154" s="198">
        <f>ROUND(I154*H154,2)</f>
        <v>0</v>
      </c>
      <c r="BL154" s="18" t="s">
        <v>189</v>
      </c>
      <c r="BM154" s="197" t="s">
        <v>1966</v>
      </c>
    </row>
    <row r="155" spans="2:65" s="1" customFormat="1" ht="19.5">
      <c r="B155" s="35"/>
      <c r="C155" s="36"/>
      <c r="D155" s="199" t="s">
        <v>514</v>
      </c>
      <c r="E155" s="36"/>
      <c r="F155" s="200" t="s">
        <v>1967</v>
      </c>
      <c r="G155" s="36"/>
      <c r="H155" s="36"/>
      <c r="I155" s="115"/>
      <c r="J155" s="36"/>
      <c r="K155" s="36"/>
      <c r="L155" s="39"/>
      <c r="M155" s="201"/>
      <c r="N155" s="64"/>
      <c r="O155" s="64"/>
      <c r="P155" s="64"/>
      <c r="Q155" s="64"/>
      <c r="R155" s="64"/>
      <c r="S155" s="64"/>
      <c r="T155" s="65"/>
      <c r="AT155" s="18" t="s">
        <v>514</v>
      </c>
      <c r="AU155" s="18" t="s">
        <v>84</v>
      </c>
    </row>
    <row r="156" spans="2:65" s="11" customFormat="1" ht="22.9" customHeight="1">
      <c r="B156" s="170"/>
      <c r="C156" s="171"/>
      <c r="D156" s="172" t="s">
        <v>74</v>
      </c>
      <c r="E156" s="184" t="s">
        <v>84</v>
      </c>
      <c r="F156" s="184" t="s">
        <v>595</v>
      </c>
      <c r="G156" s="171"/>
      <c r="H156" s="171"/>
      <c r="I156" s="174"/>
      <c r="J156" s="185">
        <f>BK156</f>
        <v>0</v>
      </c>
      <c r="K156" s="171"/>
      <c r="L156" s="176"/>
      <c r="M156" s="177"/>
      <c r="N156" s="178"/>
      <c r="O156" s="178"/>
      <c r="P156" s="179">
        <f>SUM(P157:P168)</f>
        <v>0</v>
      </c>
      <c r="Q156" s="178"/>
      <c r="R156" s="179">
        <f>SUM(R157:R168)</f>
        <v>38.923987349999997</v>
      </c>
      <c r="S156" s="178"/>
      <c r="T156" s="180">
        <f>SUM(T157:T168)</f>
        <v>0</v>
      </c>
      <c r="AR156" s="181" t="s">
        <v>82</v>
      </c>
      <c r="AT156" s="182" t="s">
        <v>74</v>
      </c>
      <c r="AU156" s="182" t="s">
        <v>82</v>
      </c>
      <c r="AY156" s="181" t="s">
        <v>182</v>
      </c>
      <c r="BK156" s="183">
        <f>SUM(BK157:BK168)</f>
        <v>0</v>
      </c>
    </row>
    <row r="157" spans="2:65" s="1" customFormat="1" ht="16.5" customHeight="1">
      <c r="B157" s="35"/>
      <c r="C157" s="186" t="s">
        <v>302</v>
      </c>
      <c r="D157" s="186" t="s">
        <v>184</v>
      </c>
      <c r="E157" s="187" t="s">
        <v>1968</v>
      </c>
      <c r="F157" s="188" t="s">
        <v>1969</v>
      </c>
      <c r="G157" s="189" t="s">
        <v>187</v>
      </c>
      <c r="H157" s="190">
        <v>3.0110000000000001</v>
      </c>
      <c r="I157" s="191"/>
      <c r="J157" s="192">
        <f>ROUND(I157*H157,2)</f>
        <v>0</v>
      </c>
      <c r="K157" s="188" t="s">
        <v>188</v>
      </c>
      <c r="L157" s="39"/>
      <c r="M157" s="193" t="s">
        <v>28</v>
      </c>
      <c r="N157" s="194" t="s">
        <v>46</v>
      </c>
      <c r="O157" s="64"/>
      <c r="P157" s="195">
        <f>O157*H157</f>
        <v>0</v>
      </c>
      <c r="Q157" s="195">
        <v>2.16</v>
      </c>
      <c r="R157" s="195">
        <f>Q157*H157</f>
        <v>6.5037600000000007</v>
      </c>
      <c r="S157" s="195">
        <v>0</v>
      </c>
      <c r="T157" s="196">
        <f>S157*H157</f>
        <v>0</v>
      </c>
      <c r="AR157" s="197" t="s">
        <v>189</v>
      </c>
      <c r="AT157" s="197" t="s">
        <v>184</v>
      </c>
      <c r="AU157" s="197" t="s">
        <v>84</v>
      </c>
      <c r="AY157" s="18" t="s">
        <v>182</v>
      </c>
      <c r="BE157" s="198">
        <f>IF(N157="základní",J157,0)</f>
        <v>0</v>
      </c>
      <c r="BF157" s="198">
        <f>IF(N157="snížená",J157,0)</f>
        <v>0</v>
      </c>
      <c r="BG157" s="198">
        <f>IF(N157="zákl. přenesená",J157,0)</f>
        <v>0</v>
      </c>
      <c r="BH157" s="198">
        <f>IF(N157="sníž. přenesená",J157,0)</f>
        <v>0</v>
      </c>
      <c r="BI157" s="198">
        <f>IF(N157="nulová",J157,0)</f>
        <v>0</v>
      </c>
      <c r="BJ157" s="18" t="s">
        <v>82</v>
      </c>
      <c r="BK157" s="198">
        <f>ROUND(I157*H157,2)</f>
        <v>0</v>
      </c>
      <c r="BL157" s="18" t="s">
        <v>189</v>
      </c>
      <c r="BM157" s="197" t="s">
        <v>1970</v>
      </c>
    </row>
    <row r="158" spans="2:65" s="1" customFormat="1" ht="48.75">
      <c r="B158" s="35"/>
      <c r="C158" s="36"/>
      <c r="D158" s="199" t="s">
        <v>191</v>
      </c>
      <c r="E158" s="36"/>
      <c r="F158" s="200" t="s">
        <v>1971</v>
      </c>
      <c r="G158" s="36"/>
      <c r="H158" s="36"/>
      <c r="I158" s="115"/>
      <c r="J158" s="36"/>
      <c r="K158" s="36"/>
      <c r="L158" s="39"/>
      <c r="M158" s="201"/>
      <c r="N158" s="64"/>
      <c r="O158" s="64"/>
      <c r="P158" s="64"/>
      <c r="Q158" s="64"/>
      <c r="R158" s="64"/>
      <c r="S158" s="64"/>
      <c r="T158" s="65"/>
      <c r="AT158" s="18" t="s">
        <v>191</v>
      </c>
      <c r="AU158" s="18" t="s">
        <v>84</v>
      </c>
    </row>
    <row r="159" spans="2:65" s="12" customFormat="1">
      <c r="B159" s="202"/>
      <c r="C159" s="203"/>
      <c r="D159" s="199" t="s">
        <v>193</v>
      </c>
      <c r="E159" s="204" t="s">
        <v>28</v>
      </c>
      <c r="F159" s="205" t="s">
        <v>1972</v>
      </c>
      <c r="G159" s="203"/>
      <c r="H159" s="206">
        <v>1.1519999999999999</v>
      </c>
      <c r="I159" s="207"/>
      <c r="J159" s="203"/>
      <c r="K159" s="203"/>
      <c r="L159" s="208"/>
      <c r="M159" s="209"/>
      <c r="N159" s="210"/>
      <c r="O159" s="210"/>
      <c r="P159" s="210"/>
      <c r="Q159" s="210"/>
      <c r="R159" s="210"/>
      <c r="S159" s="210"/>
      <c r="T159" s="211"/>
      <c r="AT159" s="212" t="s">
        <v>193</v>
      </c>
      <c r="AU159" s="212" t="s">
        <v>84</v>
      </c>
      <c r="AV159" s="12" t="s">
        <v>84</v>
      </c>
      <c r="AW159" s="12" t="s">
        <v>36</v>
      </c>
      <c r="AX159" s="12" t="s">
        <v>75</v>
      </c>
      <c r="AY159" s="212" t="s">
        <v>182</v>
      </c>
    </row>
    <row r="160" spans="2:65" s="12" customFormat="1">
      <c r="B160" s="202"/>
      <c r="C160" s="203"/>
      <c r="D160" s="199" t="s">
        <v>193</v>
      </c>
      <c r="E160" s="204" t="s">
        <v>28</v>
      </c>
      <c r="F160" s="205" t="s">
        <v>1973</v>
      </c>
      <c r="G160" s="203"/>
      <c r="H160" s="206">
        <v>5.8999999999999997E-2</v>
      </c>
      <c r="I160" s="207"/>
      <c r="J160" s="203"/>
      <c r="K160" s="203"/>
      <c r="L160" s="208"/>
      <c r="M160" s="209"/>
      <c r="N160" s="210"/>
      <c r="O160" s="210"/>
      <c r="P160" s="210"/>
      <c r="Q160" s="210"/>
      <c r="R160" s="210"/>
      <c r="S160" s="210"/>
      <c r="T160" s="211"/>
      <c r="AT160" s="212" t="s">
        <v>193</v>
      </c>
      <c r="AU160" s="212" t="s">
        <v>84</v>
      </c>
      <c r="AV160" s="12" t="s">
        <v>84</v>
      </c>
      <c r="AW160" s="12" t="s">
        <v>36</v>
      </c>
      <c r="AX160" s="12" t="s">
        <v>75</v>
      </c>
      <c r="AY160" s="212" t="s">
        <v>182</v>
      </c>
    </row>
    <row r="161" spans="2:65" s="12" customFormat="1">
      <c r="B161" s="202"/>
      <c r="C161" s="203"/>
      <c r="D161" s="199" t="s">
        <v>193</v>
      </c>
      <c r="E161" s="204" t="s">
        <v>28</v>
      </c>
      <c r="F161" s="205" t="s">
        <v>1974</v>
      </c>
      <c r="G161" s="203"/>
      <c r="H161" s="206">
        <v>1.8</v>
      </c>
      <c r="I161" s="207"/>
      <c r="J161" s="203"/>
      <c r="K161" s="203"/>
      <c r="L161" s="208"/>
      <c r="M161" s="209"/>
      <c r="N161" s="210"/>
      <c r="O161" s="210"/>
      <c r="P161" s="210"/>
      <c r="Q161" s="210"/>
      <c r="R161" s="210"/>
      <c r="S161" s="210"/>
      <c r="T161" s="211"/>
      <c r="AT161" s="212" t="s">
        <v>193</v>
      </c>
      <c r="AU161" s="212" t="s">
        <v>84</v>
      </c>
      <c r="AV161" s="12" t="s">
        <v>84</v>
      </c>
      <c r="AW161" s="12" t="s">
        <v>36</v>
      </c>
      <c r="AX161" s="12" t="s">
        <v>75</v>
      </c>
      <c r="AY161" s="212" t="s">
        <v>182</v>
      </c>
    </row>
    <row r="162" spans="2:65" s="13" customFormat="1">
      <c r="B162" s="213"/>
      <c r="C162" s="214"/>
      <c r="D162" s="199" t="s">
        <v>193</v>
      </c>
      <c r="E162" s="215" t="s">
        <v>28</v>
      </c>
      <c r="F162" s="216" t="s">
        <v>196</v>
      </c>
      <c r="G162" s="214"/>
      <c r="H162" s="217">
        <v>3.0110000000000001</v>
      </c>
      <c r="I162" s="218"/>
      <c r="J162" s="214"/>
      <c r="K162" s="214"/>
      <c r="L162" s="219"/>
      <c r="M162" s="220"/>
      <c r="N162" s="221"/>
      <c r="O162" s="221"/>
      <c r="P162" s="221"/>
      <c r="Q162" s="221"/>
      <c r="R162" s="221"/>
      <c r="S162" s="221"/>
      <c r="T162" s="222"/>
      <c r="AT162" s="223" t="s">
        <v>193</v>
      </c>
      <c r="AU162" s="223" t="s">
        <v>84</v>
      </c>
      <c r="AV162" s="13" t="s">
        <v>189</v>
      </c>
      <c r="AW162" s="13" t="s">
        <v>36</v>
      </c>
      <c r="AX162" s="13" t="s">
        <v>82</v>
      </c>
      <c r="AY162" s="223" t="s">
        <v>182</v>
      </c>
    </row>
    <row r="163" spans="2:65" s="1" customFormat="1" ht="16.5" customHeight="1">
      <c r="B163" s="35"/>
      <c r="C163" s="186" t="s">
        <v>308</v>
      </c>
      <c r="D163" s="186" t="s">
        <v>184</v>
      </c>
      <c r="E163" s="187" t="s">
        <v>1975</v>
      </c>
      <c r="F163" s="188" t="s">
        <v>1976</v>
      </c>
      <c r="G163" s="189" t="s">
        <v>187</v>
      </c>
      <c r="H163" s="190">
        <v>12.6</v>
      </c>
      <c r="I163" s="191"/>
      <c r="J163" s="192">
        <f>ROUND(I163*H163,2)</f>
        <v>0</v>
      </c>
      <c r="K163" s="188" t="s">
        <v>188</v>
      </c>
      <c r="L163" s="39"/>
      <c r="M163" s="193" t="s">
        <v>28</v>
      </c>
      <c r="N163" s="194" t="s">
        <v>46</v>
      </c>
      <c r="O163" s="64"/>
      <c r="P163" s="195">
        <f>O163*H163</f>
        <v>0</v>
      </c>
      <c r="Q163" s="195">
        <v>2.45329</v>
      </c>
      <c r="R163" s="195">
        <f>Q163*H163</f>
        <v>30.911453999999999</v>
      </c>
      <c r="S163" s="195">
        <v>0</v>
      </c>
      <c r="T163" s="196">
        <f>S163*H163</f>
        <v>0</v>
      </c>
      <c r="AR163" s="197" t="s">
        <v>189</v>
      </c>
      <c r="AT163" s="197" t="s">
        <v>184</v>
      </c>
      <c r="AU163" s="197" t="s">
        <v>84</v>
      </c>
      <c r="AY163" s="18" t="s">
        <v>182</v>
      </c>
      <c r="BE163" s="198">
        <f>IF(N163="základní",J163,0)</f>
        <v>0</v>
      </c>
      <c r="BF163" s="198">
        <f>IF(N163="snížená",J163,0)</f>
        <v>0</v>
      </c>
      <c r="BG163" s="198">
        <f>IF(N163="zákl. přenesená",J163,0)</f>
        <v>0</v>
      </c>
      <c r="BH163" s="198">
        <f>IF(N163="sníž. přenesená",J163,0)</f>
        <v>0</v>
      </c>
      <c r="BI163" s="198">
        <f>IF(N163="nulová",J163,0)</f>
        <v>0</v>
      </c>
      <c r="BJ163" s="18" t="s">
        <v>82</v>
      </c>
      <c r="BK163" s="198">
        <f>ROUND(I163*H163,2)</f>
        <v>0</v>
      </c>
      <c r="BL163" s="18" t="s">
        <v>189</v>
      </c>
      <c r="BM163" s="197" t="s">
        <v>1977</v>
      </c>
    </row>
    <row r="164" spans="2:65" s="1" customFormat="1" ht="58.5">
      <c r="B164" s="35"/>
      <c r="C164" s="36"/>
      <c r="D164" s="199" t="s">
        <v>191</v>
      </c>
      <c r="E164" s="36"/>
      <c r="F164" s="200" t="s">
        <v>1978</v>
      </c>
      <c r="G164" s="36"/>
      <c r="H164" s="36"/>
      <c r="I164" s="115"/>
      <c r="J164" s="36"/>
      <c r="K164" s="36"/>
      <c r="L164" s="39"/>
      <c r="M164" s="201"/>
      <c r="N164" s="64"/>
      <c r="O164" s="64"/>
      <c r="P164" s="64"/>
      <c r="Q164" s="64"/>
      <c r="R164" s="64"/>
      <c r="S164" s="64"/>
      <c r="T164" s="65"/>
      <c r="AT164" s="18" t="s">
        <v>191</v>
      </c>
      <c r="AU164" s="18" t="s">
        <v>84</v>
      </c>
    </row>
    <row r="165" spans="2:65" s="12" customFormat="1">
      <c r="B165" s="202"/>
      <c r="C165" s="203"/>
      <c r="D165" s="199" t="s">
        <v>193</v>
      </c>
      <c r="E165" s="204" t="s">
        <v>28</v>
      </c>
      <c r="F165" s="205" t="s">
        <v>1979</v>
      </c>
      <c r="G165" s="203"/>
      <c r="H165" s="206">
        <v>12.6</v>
      </c>
      <c r="I165" s="207"/>
      <c r="J165" s="203"/>
      <c r="K165" s="203"/>
      <c r="L165" s="208"/>
      <c r="M165" s="209"/>
      <c r="N165" s="210"/>
      <c r="O165" s="210"/>
      <c r="P165" s="210"/>
      <c r="Q165" s="210"/>
      <c r="R165" s="210"/>
      <c r="S165" s="210"/>
      <c r="T165" s="211"/>
      <c r="AT165" s="212" t="s">
        <v>193</v>
      </c>
      <c r="AU165" s="212" t="s">
        <v>84</v>
      </c>
      <c r="AV165" s="12" t="s">
        <v>84</v>
      </c>
      <c r="AW165" s="12" t="s">
        <v>36</v>
      </c>
      <c r="AX165" s="12" t="s">
        <v>82</v>
      </c>
      <c r="AY165" s="212" t="s">
        <v>182</v>
      </c>
    </row>
    <row r="166" spans="2:65" s="1" customFormat="1" ht="16.5" customHeight="1">
      <c r="B166" s="35"/>
      <c r="C166" s="186" t="s">
        <v>314</v>
      </c>
      <c r="D166" s="186" t="s">
        <v>184</v>
      </c>
      <c r="E166" s="187" t="s">
        <v>1980</v>
      </c>
      <c r="F166" s="188" t="s">
        <v>1981</v>
      </c>
      <c r="G166" s="189" t="s">
        <v>187</v>
      </c>
      <c r="H166" s="190">
        <v>0.61499999999999999</v>
      </c>
      <c r="I166" s="191"/>
      <c r="J166" s="192">
        <f>ROUND(I166*H166,2)</f>
        <v>0</v>
      </c>
      <c r="K166" s="188" t="s">
        <v>188</v>
      </c>
      <c r="L166" s="39"/>
      <c r="M166" s="193" t="s">
        <v>28</v>
      </c>
      <c r="N166" s="194" t="s">
        <v>46</v>
      </c>
      <c r="O166" s="64"/>
      <c r="P166" s="195">
        <f>O166*H166</f>
        <v>0</v>
      </c>
      <c r="Q166" s="195">
        <v>2.45329</v>
      </c>
      <c r="R166" s="195">
        <f>Q166*H166</f>
        <v>1.50877335</v>
      </c>
      <c r="S166" s="195">
        <v>0</v>
      </c>
      <c r="T166" s="196">
        <f>S166*H166</f>
        <v>0</v>
      </c>
      <c r="AR166" s="197" t="s">
        <v>189</v>
      </c>
      <c r="AT166" s="197" t="s">
        <v>184</v>
      </c>
      <c r="AU166" s="197" t="s">
        <v>84</v>
      </c>
      <c r="AY166" s="18" t="s">
        <v>182</v>
      </c>
      <c r="BE166" s="198">
        <f>IF(N166="základní",J166,0)</f>
        <v>0</v>
      </c>
      <c r="BF166" s="198">
        <f>IF(N166="snížená",J166,0)</f>
        <v>0</v>
      </c>
      <c r="BG166" s="198">
        <f>IF(N166="zákl. přenesená",J166,0)</f>
        <v>0</v>
      </c>
      <c r="BH166" s="198">
        <f>IF(N166="sníž. přenesená",J166,0)</f>
        <v>0</v>
      </c>
      <c r="BI166" s="198">
        <f>IF(N166="nulová",J166,0)</f>
        <v>0</v>
      </c>
      <c r="BJ166" s="18" t="s">
        <v>82</v>
      </c>
      <c r="BK166" s="198">
        <f>ROUND(I166*H166,2)</f>
        <v>0</v>
      </c>
      <c r="BL166" s="18" t="s">
        <v>189</v>
      </c>
      <c r="BM166" s="197" t="s">
        <v>1982</v>
      </c>
    </row>
    <row r="167" spans="2:65" s="1" customFormat="1" ht="58.5">
      <c r="B167" s="35"/>
      <c r="C167" s="36"/>
      <c r="D167" s="199" t="s">
        <v>191</v>
      </c>
      <c r="E167" s="36"/>
      <c r="F167" s="200" t="s">
        <v>1978</v>
      </c>
      <c r="G167" s="36"/>
      <c r="H167" s="36"/>
      <c r="I167" s="115"/>
      <c r="J167" s="36"/>
      <c r="K167" s="36"/>
      <c r="L167" s="39"/>
      <c r="M167" s="201"/>
      <c r="N167" s="64"/>
      <c r="O167" s="64"/>
      <c r="P167" s="64"/>
      <c r="Q167" s="64"/>
      <c r="R167" s="64"/>
      <c r="S167" s="64"/>
      <c r="T167" s="65"/>
      <c r="AT167" s="18" t="s">
        <v>191</v>
      </c>
      <c r="AU167" s="18" t="s">
        <v>84</v>
      </c>
    </row>
    <row r="168" spans="2:65" s="12" customFormat="1">
      <c r="B168" s="202"/>
      <c r="C168" s="203"/>
      <c r="D168" s="199" t="s">
        <v>193</v>
      </c>
      <c r="E168" s="204" t="s">
        <v>28</v>
      </c>
      <c r="F168" s="205" t="s">
        <v>1983</v>
      </c>
      <c r="G168" s="203"/>
      <c r="H168" s="206">
        <v>0.61499999999999999</v>
      </c>
      <c r="I168" s="207"/>
      <c r="J168" s="203"/>
      <c r="K168" s="203"/>
      <c r="L168" s="208"/>
      <c r="M168" s="209"/>
      <c r="N168" s="210"/>
      <c r="O168" s="210"/>
      <c r="P168" s="210"/>
      <c r="Q168" s="210"/>
      <c r="R168" s="210"/>
      <c r="S168" s="210"/>
      <c r="T168" s="211"/>
      <c r="AT168" s="212" t="s">
        <v>193</v>
      </c>
      <c r="AU168" s="212" t="s">
        <v>84</v>
      </c>
      <c r="AV168" s="12" t="s">
        <v>84</v>
      </c>
      <c r="AW168" s="12" t="s">
        <v>36</v>
      </c>
      <c r="AX168" s="12" t="s">
        <v>82</v>
      </c>
      <c r="AY168" s="212" t="s">
        <v>182</v>
      </c>
    </row>
    <row r="169" spans="2:65" s="11" customFormat="1" ht="22.9" customHeight="1">
      <c r="B169" s="170"/>
      <c r="C169" s="171"/>
      <c r="D169" s="172" t="s">
        <v>74</v>
      </c>
      <c r="E169" s="184" t="s">
        <v>203</v>
      </c>
      <c r="F169" s="184" t="s">
        <v>261</v>
      </c>
      <c r="G169" s="171"/>
      <c r="H169" s="171"/>
      <c r="I169" s="174"/>
      <c r="J169" s="185">
        <f>BK169</f>
        <v>0</v>
      </c>
      <c r="K169" s="171"/>
      <c r="L169" s="176"/>
      <c r="M169" s="177"/>
      <c r="N169" s="178"/>
      <c r="O169" s="178"/>
      <c r="P169" s="179">
        <f>SUM(P170:P198)</f>
        <v>0</v>
      </c>
      <c r="Q169" s="178"/>
      <c r="R169" s="179">
        <f>SUM(R170:R198)</f>
        <v>42.895341299999998</v>
      </c>
      <c r="S169" s="178"/>
      <c r="T169" s="180">
        <f>SUM(T170:T198)</f>
        <v>0</v>
      </c>
      <c r="AR169" s="181" t="s">
        <v>82</v>
      </c>
      <c r="AT169" s="182" t="s">
        <v>74</v>
      </c>
      <c r="AU169" s="182" t="s">
        <v>82</v>
      </c>
      <c r="AY169" s="181" t="s">
        <v>182</v>
      </c>
      <c r="BK169" s="183">
        <f>SUM(BK170:BK198)</f>
        <v>0</v>
      </c>
    </row>
    <row r="170" spans="2:65" s="1" customFormat="1" ht="24" customHeight="1">
      <c r="B170" s="35"/>
      <c r="C170" s="186" t="s">
        <v>322</v>
      </c>
      <c r="D170" s="186" t="s">
        <v>184</v>
      </c>
      <c r="E170" s="187" t="s">
        <v>263</v>
      </c>
      <c r="F170" s="188" t="s">
        <v>264</v>
      </c>
      <c r="G170" s="189" t="s">
        <v>265</v>
      </c>
      <c r="H170" s="190">
        <v>160.36000000000001</v>
      </c>
      <c r="I170" s="191"/>
      <c r="J170" s="192">
        <f>ROUND(I170*H170,2)</f>
        <v>0</v>
      </c>
      <c r="K170" s="188" t="s">
        <v>188</v>
      </c>
      <c r="L170" s="39"/>
      <c r="M170" s="193" t="s">
        <v>28</v>
      </c>
      <c r="N170" s="194" t="s">
        <v>46</v>
      </c>
      <c r="O170" s="64"/>
      <c r="P170" s="195">
        <f>O170*H170</f>
        <v>0</v>
      </c>
      <c r="Q170" s="195">
        <v>0.17488999999999999</v>
      </c>
      <c r="R170" s="195">
        <f>Q170*H170</f>
        <v>28.0453604</v>
      </c>
      <c r="S170" s="195">
        <v>0</v>
      </c>
      <c r="T170" s="196">
        <f>S170*H170</f>
        <v>0</v>
      </c>
      <c r="AR170" s="197" t="s">
        <v>189</v>
      </c>
      <c r="AT170" s="197" t="s">
        <v>184</v>
      </c>
      <c r="AU170" s="197" t="s">
        <v>84</v>
      </c>
      <c r="AY170" s="18" t="s">
        <v>182</v>
      </c>
      <c r="BE170" s="198">
        <f>IF(N170="základní",J170,0)</f>
        <v>0</v>
      </c>
      <c r="BF170" s="198">
        <f>IF(N170="snížená",J170,0)</f>
        <v>0</v>
      </c>
      <c r="BG170" s="198">
        <f>IF(N170="zákl. přenesená",J170,0)</f>
        <v>0</v>
      </c>
      <c r="BH170" s="198">
        <f>IF(N170="sníž. přenesená",J170,0)</f>
        <v>0</v>
      </c>
      <c r="BI170" s="198">
        <f>IF(N170="nulová",J170,0)</f>
        <v>0</v>
      </c>
      <c r="BJ170" s="18" t="s">
        <v>82</v>
      </c>
      <c r="BK170" s="198">
        <f>ROUND(I170*H170,2)</f>
        <v>0</v>
      </c>
      <c r="BL170" s="18" t="s">
        <v>189</v>
      </c>
      <c r="BM170" s="197" t="s">
        <v>1984</v>
      </c>
    </row>
    <row r="171" spans="2:65" s="1" customFormat="1" ht="97.5">
      <c r="B171" s="35"/>
      <c r="C171" s="36"/>
      <c r="D171" s="199" t="s">
        <v>191</v>
      </c>
      <c r="E171" s="36"/>
      <c r="F171" s="200" t="s">
        <v>267</v>
      </c>
      <c r="G171" s="36"/>
      <c r="H171" s="36"/>
      <c r="I171" s="115"/>
      <c r="J171" s="36"/>
      <c r="K171" s="36"/>
      <c r="L171" s="39"/>
      <c r="M171" s="201"/>
      <c r="N171" s="64"/>
      <c r="O171" s="64"/>
      <c r="P171" s="64"/>
      <c r="Q171" s="64"/>
      <c r="R171" s="64"/>
      <c r="S171" s="64"/>
      <c r="T171" s="65"/>
      <c r="AT171" s="18" t="s">
        <v>191</v>
      </c>
      <c r="AU171" s="18" t="s">
        <v>84</v>
      </c>
    </row>
    <row r="172" spans="2:65" s="12" customFormat="1">
      <c r="B172" s="202"/>
      <c r="C172" s="203"/>
      <c r="D172" s="199" t="s">
        <v>193</v>
      </c>
      <c r="E172" s="204" t="s">
        <v>28</v>
      </c>
      <c r="F172" s="205" t="s">
        <v>1985</v>
      </c>
      <c r="G172" s="203"/>
      <c r="H172" s="206">
        <v>163.36000000000001</v>
      </c>
      <c r="I172" s="207"/>
      <c r="J172" s="203"/>
      <c r="K172" s="203"/>
      <c r="L172" s="208"/>
      <c r="M172" s="209"/>
      <c r="N172" s="210"/>
      <c r="O172" s="210"/>
      <c r="P172" s="210"/>
      <c r="Q172" s="210"/>
      <c r="R172" s="210"/>
      <c r="S172" s="210"/>
      <c r="T172" s="211"/>
      <c r="AT172" s="212" t="s">
        <v>193</v>
      </c>
      <c r="AU172" s="212" t="s">
        <v>84</v>
      </c>
      <c r="AV172" s="12" t="s">
        <v>84</v>
      </c>
      <c r="AW172" s="12" t="s">
        <v>36</v>
      </c>
      <c r="AX172" s="12" t="s">
        <v>75</v>
      </c>
      <c r="AY172" s="212" t="s">
        <v>182</v>
      </c>
    </row>
    <row r="173" spans="2:65" s="12" customFormat="1">
      <c r="B173" s="202"/>
      <c r="C173" s="203"/>
      <c r="D173" s="199" t="s">
        <v>193</v>
      </c>
      <c r="E173" s="204" t="s">
        <v>28</v>
      </c>
      <c r="F173" s="205" t="s">
        <v>1986</v>
      </c>
      <c r="G173" s="203"/>
      <c r="H173" s="206">
        <v>-3</v>
      </c>
      <c r="I173" s="207"/>
      <c r="J173" s="203"/>
      <c r="K173" s="203"/>
      <c r="L173" s="208"/>
      <c r="M173" s="209"/>
      <c r="N173" s="210"/>
      <c r="O173" s="210"/>
      <c r="P173" s="210"/>
      <c r="Q173" s="210"/>
      <c r="R173" s="210"/>
      <c r="S173" s="210"/>
      <c r="T173" s="211"/>
      <c r="AT173" s="212" t="s">
        <v>193</v>
      </c>
      <c r="AU173" s="212" t="s">
        <v>84</v>
      </c>
      <c r="AV173" s="12" t="s">
        <v>84</v>
      </c>
      <c r="AW173" s="12" t="s">
        <v>36</v>
      </c>
      <c r="AX173" s="12" t="s">
        <v>75</v>
      </c>
      <c r="AY173" s="212" t="s">
        <v>182</v>
      </c>
    </row>
    <row r="174" spans="2:65" s="13" customFormat="1">
      <c r="B174" s="213"/>
      <c r="C174" s="214"/>
      <c r="D174" s="199" t="s">
        <v>193</v>
      </c>
      <c r="E174" s="215" t="s">
        <v>28</v>
      </c>
      <c r="F174" s="216" t="s">
        <v>196</v>
      </c>
      <c r="G174" s="214"/>
      <c r="H174" s="217">
        <v>160.36000000000001</v>
      </c>
      <c r="I174" s="218"/>
      <c r="J174" s="214"/>
      <c r="K174" s="214"/>
      <c r="L174" s="219"/>
      <c r="M174" s="220"/>
      <c r="N174" s="221"/>
      <c r="O174" s="221"/>
      <c r="P174" s="221"/>
      <c r="Q174" s="221"/>
      <c r="R174" s="221"/>
      <c r="S174" s="221"/>
      <c r="T174" s="222"/>
      <c r="AT174" s="223" t="s">
        <v>193</v>
      </c>
      <c r="AU174" s="223" t="s">
        <v>84</v>
      </c>
      <c r="AV174" s="13" t="s">
        <v>189</v>
      </c>
      <c r="AW174" s="13" t="s">
        <v>36</v>
      </c>
      <c r="AX174" s="13" t="s">
        <v>82</v>
      </c>
      <c r="AY174" s="223" t="s">
        <v>182</v>
      </c>
    </row>
    <row r="175" spans="2:65" s="1" customFormat="1" ht="16.5" customHeight="1">
      <c r="B175" s="35"/>
      <c r="C175" s="224" t="s">
        <v>327</v>
      </c>
      <c r="D175" s="224" t="s">
        <v>269</v>
      </c>
      <c r="E175" s="225" t="s">
        <v>1987</v>
      </c>
      <c r="F175" s="226" t="s">
        <v>1988</v>
      </c>
      <c r="G175" s="227" t="s">
        <v>265</v>
      </c>
      <c r="H175" s="228">
        <v>162.76499999999999</v>
      </c>
      <c r="I175" s="229"/>
      <c r="J175" s="230">
        <f>ROUND(I175*H175,2)</f>
        <v>0</v>
      </c>
      <c r="K175" s="226" t="s">
        <v>188</v>
      </c>
      <c r="L175" s="231"/>
      <c r="M175" s="232" t="s">
        <v>28</v>
      </c>
      <c r="N175" s="233" t="s">
        <v>46</v>
      </c>
      <c r="O175" s="64"/>
      <c r="P175" s="195">
        <f>O175*H175</f>
        <v>0</v>
      </c>
      <c r="Q175" s="195">
        <v>7.1000000000000004E-3</v>
      </c>
      <c r="R175" s="195">
        <f>Q175*H175</f>
        <v>1.1556314999999999</v>
      </c>
      <c r="S175" s="195">
        <v>0</v>
      </c>
      <c r="T175" s="196">
        <f>S175*H175</f>
        <v>0</v>
      </c>
      <c r="AR175" s="197" t="s">
        <v>230</v>
      </c>
      <c r="AT175" s="197" t="s">
        <v>269</v>
      </c>
      <c r="AU175" s="197" t="s">
        <v>84</v>
      </c>
      <c r="AY175" s="18" t="s">
        <v>182</v>
      </c>
      <c r="BE175" s="198">
        <f>IF(N175="základní",J175,0)</f>
        <v>0</v>
      </c>
      <c r="BF175" s="198">
        <f>IF(N175="snížená",J175,0)</f>
        <v>0</v>
      </c>
      <c r="BG175" s="198">
        <f>IF(N175="zákl. přenesená",J175,0)</f>
        <v>0</v>
      </c>
      <c r="BH175" s="198">
        <f>IF(N175="sníž. přenesená",J175,0)</f>
        <v>0</v>
      </c>
      <c r="BI175" s="198">
        <f>IF(N175="nulová",J175,0)</f>
        <v>0</v>
      </c>
      <c r="BJ175" s="18" t="s">
        <v>82</v>
      </c>
      <c r="BK175" s="198">
        <f>ROUND(I175*H175,2)</f>
        <v>0</v>
      </c>
      <c r="BL175" s="18" t="s">
        <v>189</v>
      </c>
      <c r="BM175" s="197" t="s">
        <v>1989</v>
      </c>
    </row>
    <row r="176" spans="2:65" s="12" customFormat="1">
      <c r="B176" s="202"/>
      <c r="C176" s="203"/>
      <c r="D176" s="199" t="s">
        <v>193</v>
      </c>
      <c r="E176" s="204" t="s">
        <v>28</v>
      </c>
      <c r="F176" s="205" t="s">
        <v>1990</v>
      </c>
      <c r="G176" s="203"/>
      <c r="H176" s="206">
        <v>162.76499999999999</v>
      </c>
      <c r="I176" s="207"/>
      <c r="J176" s="203"/>
      <c r="K176" s="203"/>
      <c r="L176" s="208"/>
      <c r="M176" s="209"/>
      <c r="N176" s="210"/>
      <c r="O176" s="210"/>
      <c r="P176" s="210"/>
      <c r="Q176" s="210"/>
      <c r="R176" s="210"/>
      <c r="S176" s="210"/>
      <c r="T176" s="211"/>
      <c r="AT176" s="212" t="s">
        <v>193</v>
      </c>
      <c r="AU176" s="212" t="s">
        <v>84</v>
      </c>
      <c r="AV176" s="12" t="s">
        <v>84</v>
      </c>
      <c r="AW176" s="12" t="s">
        <v>36</v>
      </c>
      <c r="AX176" s="12" t="s">
        <v>82</v>
      </c>
      <c r="AY176" s="212" t="s">
        <v>182</v>
      </c>
    </row>
    <row r="177" spans="2:65" s="1" customFormat="1" ht="24" customHeight="1">
      <c r="B177" s="35"/>
      <c r="C177" s="186" t="s">
        <v>332</v>
      </c>
      <c r="D177" s="186" t="s">
        <v>184</v>
      </c>
      <c r="E177" s="187" t="s">
        <v>1991</v>
      </c>
      <c r="F177" s="188" t="s">
        <v>1992</v>
      </c>
      <c r="G177" s="189" t="s">
        <v>265</v>
      </c>
      <c r="H177" s="190">
        <v>3</v>
      </c>
      <c r="I177" s="191"/>
      <c r="J177" s="192">
        <f>ROUND(I177*H177,2)</f>
        <v>0</v>
      </c>
      <c r="K177" s="188" t="s">
        <v>188</v>
      </c>
      <c r="L177" s="39"/>
      <c r="M177" s="193" t="s">
        <v>28</v>
      </c>
      <c r="N177" s="194" t="s">
        <v>46</v>
      </c>
      <c r="O177" s="64"/>
      <c r="P177" s="195">
        <f>O177*H177</f>
        <v>0</v>
      </c>
      <c r="Q177" s="195">
        <v>0</v>
      </c>
      <c r="R177" s="195">
        <f>Q177*H177</f>
        <v>0</v>
      </c>
      <c r="S177" s="195">
        <v>0</v>
      </c>
      <c r="T177" s="196">
        <f>S177*H177</f>
        <v>0</v>
      </c>
      <c r="AR177" s="197" t="s">
        <v>189</v>
      </c>
      <c r="AT177" s="197" t="s">
        <v>184</v>
      </c>
      <c r="AU177" s="197" t="s">
        <v>84</v>
      </c>
      <c r="AY177" s="18" t="s">
        <v>182</v>
      </c>
      <c r="BE177" s="198">
        <f>IF(N177="základní",J177,0)</f>
        <v>0</v>
      </c>
      <c r="BF177" s="198">
        <f>IF(N177="snížená",J177,0)</f>
        <v>0</v>
      </c>
      <c r="BG177" s="198">
        <f>IF(N177="zákl. přenesená",J177,0)</f>
        <v>0</v>
      </c>
      <c r="BH177" s="198">
        <f>IF(N177="sníž. přenesená",J177,0)</f>
        <v>0</v>
      </c>
      <c r="BI177" s="198">
        <f>IF(N177="nulová",J177,0)</f>
        <v>0</v>
      </c>
      <c r="BJ177" s="18" t="s">
        <v>82</v>
      </c>
      <c r="BK177" s="198">
        <f>ROUND(I177*H177,2)</f>
        <v>0</v>
      </c>
      <c r="BL177" s="18" t="s">
        <v>189</v>
      </c>
      <c r="BM177" s="197" t="s">
        <v>1993</v>
      </c>
    </row>
    <row r="178" spans="2:65" s="1" customFormat="1" ht="97.5">
      <c r="B178" s="35"/>
      <c r="C178" s="36"/>
      <c r="D178" s="199" t="s">
        <v>191</v>
      </c>
      <c r="E178" s="36"/>
      <c r="F178" s="200" t="s">
        <v>267</v>
      </c>
      <c r="G178" s="36"/>
      <c r="H178" s="36"/>
      <c r="I178" s="115"/>
      <c r="J178" s="36"/>
      <c r="K178" s="36"/>
      <c r="L178" s="39"/>
      <c r="M178" s="201"/>
      <c r="N178" s="64"/>
      <c r="O178" s="64"/>
      <c r="P178" s="64"/>
      <c r="Q178" s="64"/>
      <c r="R178" s="64"/>
      <c r="S178" s="64"/>
      <c r="T178" s="65"/>
      <c r="AT178" s="18" t="s">
        <v>191</v>
      </c>
      <c r="AU178" s="18" t="s">
        <v>84</v>
      </c>
    </row>
    <row r="179" spans="2:65" s="1" customFormat="1" ht="29.25">
      <c r="B179" s="35"/>
      <c r="C179" s="36"/>
      <c r="D179" s="199" t="s">
        <v>514</v>
      </c>
      <c r="E179" s="36"/>
      <c r="F179" s="200" t="s">
        <v>1994</v>
      </c>
      <c r="G179" s="36"/>
      <c r="H179" s="36"/>
      <c r="I179" s="115"/>
      <c r="J179" s="36"/>
      <c r="K179" s="36"/>
      <c r="L179" s="39"/>
      <c r="M179" s="201"/>
      <c r="N179" s="64"/>
      <c r="O179" s="64"/>
      <c r="P179" s="64"/>
      <c r="Q179" s="64"/>
      <c r="R179" s="64"/>
      <c r="S179" s="64"/>
      <c r="T179" s="65"/>
      <c r="AT179" s="18" t="s">
        <v>514</v>
      </c>
      <c r="AU179" s="18" t="s">
        <v>84</v>
      </c>
    </row>
    <row r="180" spans="2:65" s="1" customFormat="1" ht="24" customHeight="1">
      <c r="B180" s="35"/>
      <c r="C180" s="224" t="s">
        <v>339</v>
      </c>
      <c r="D180" s="224" t="s">
        <v>269</v>
      </c>
      <c r="E180" s="225" t="s">
        <v>1995</v>
      </c>
      <c r="F180" s="226" t="s">
        <v>1996</v>
      </c>
      <c r="G180" s="227" t="s">
        <v>265</v>
      </c>
      <c r="H180" s="228">
        <v>3</v>
      </c>
      <c r="I180" s="229"/>
      <c r="J180" s="230">
        <f>ROUND(I180*H180,2)</f>
        <v>0</v>
      </c>
      <c r="K180" s="226" t="s">
        <v>188</v>
      </c>
      <c r="L180" s="231"/>
      <c r="M180" s="232" t="s">
        <v>28</v>
      </c>
      <c r="N180" s="233" t="s">
        <v>46</v>
      </c>
      <c r="O180" s="64"/>
      <c r="P180" s="195">
        <f>O180*H180</f>
        <v>0</v>
      </c>
      <c r="Q180" s="195">
        <v>4.5999999999999999E-3</v>
      </c>
      <c r="R180" s="195">
        <f>Q180*H180</f>
        <v>1.38E-2</v>
      </c>
      <c r="S180" s="195">
        <v>0</v>
      </c>
      <c r="T180" s="196">
        <f>S180*H180</f>
        <v>0</v>
      </c>
      <c r="AR180" s="197" t="s">
        <v>230</v>
      </c>
      <c r="AT180" s="197" t="s">
        <v>269</v>
      </c>
      <c r="AU180" s="197" t="s">
        <v>84</v>
      </c>
      <c r="AY180" s="18" t="s">
        <v>182</v>
      </c>
      <c r="BE180" s="198">
        <f>IF(N180="základní",J180,0)</f>
        <v>0</v>
      </c>
      <c r="BF180" s="198">
        <f>IF(N180="snížená",J180,0)</f>
        <v>0</v>
      </c>
      <c r="BG180" s="198">
        <f>IF(N180="zákl. přenesená",J180,0)</f>
        <v>0</v>
      </c>
      <c r="BH180" s="198">
        <f>IF(N180="sníž. přenesená",J180,0)</f>
        <v>0</v>
      </c>
      <c r="BI180" s="198">
        <f>IF(N180="nulová",J180,0)</f>
        <v>0</v>
      </c>
      <c r="BJ180" s="18" t="s">
        <v>82</v>
      </c>
      <c r="BK180" s="198">
        <f>ROUND(I180*H180,2)</f>
        <v>0</v>
      </c>
      <c r="BL180" s="18" t="s">
        <v>189</v>
      </c>
      <c r="BM180" s="197" t="s">
        <v>1997</v>
      </c>
    </row>
    <row r="181" spans="2:65" s="1" customFormat="1" ht="16.5" customHeight="1">
      <c r="B181" s="35"/>
      <c r="C181" s="186" t="s">
        <v>467</v>
      </c>
      <c r="D181" s="186" t="s">
        <v>184</v>
      </c>
      <c r="E181" s="187" t="s">
        <v>286</v>
      </c>
      <c r="F181" s="188" t="s">
        <v>287</v>
      </c>
      <c r="G181" s="189" t="s">
        <v>265</v>
      </c>
      <c r="H181" s="190">
        <v>1</v>
      </c>
      <c r="I181" s="191"/>
      <c r="J181" s="192">
        <f>ROUND(I181*H181,2)</f>
        <v>0</v>
      </c>
      <c r="K181" s="188" t="s">
        <v>188</v>
      </c>
      <c r="L181" s="39"/>
      <c r="M181" s="193" t="s">
        <v>28</v>
      </c>
      <c r="N181" s="194" t="s">
        <v>46</v>
      </c>
      <c r="O181" s="64"/>
      <c r="P181" s="195">
        <f>O181*H181</f>
        <v>0</v>
      </c>
      <c r="Q181" s="195">
        <v>0</v>
      </c>
      <c r="R181" s="195">
        <f>Q181*H181</f>
        <v>0</v>
      </c>
      <c r="S181" s="195">
        <v>0</v>
      </c>
      <c r="T181" s="196">
        <f>S181*H181</f>
        <v>0</v>
      </c>
      <c r="AR181" s="197" t="s">
        <v>189</v>
      </c>
      <c r="AT181" s="197" t="s">
        <v>184</v>
      </c>
      <c r="AU181" s="197" t="s">
        <v>84</v>
      </c>
      <c r="AY181" s="18" t="s">
        <v>182</v>
      </c>
      <c r="BE181" s="198">
        <f>IF(N181="základní",J181,0)</f>
        <v>0</v>
      </c>
      <c r="BF181" s="198">
        <f>IF(N181="snížená",J181,0)</f>
        <v>0</v>
      </c>
      <c r="BG181" s="198">
        <f>IF(N181="zákl. přenesená",J181,0)</f>
        <v>0</v>
      </c>
      <c r="BH181" s="198">
        <f>IF(N181="sníž. přenesená",J181,0)</f>
        <v>0</v>
      </c>
      <c r="BI181" s="198">
        <f>IF(N181="nulová",J181,0)</f>
        <v>0</v>
      </c>
      <c r="BJ181" s="18" t="s">
        <v>82</v>
      </c>
      <c r="BK181" s="198">
        <f>ROUND(I181*H181,2)</f>
        <v>0</v>
      </c>
      <c r="BL181" s="18" t="s">
        <v>189</v>
      </c>
      <c r="BM181" s="197" t="s">
        <v>1998</v>
      </c>
    </row>
    <row r="182" spans="2:65" s="1" customFormat="1" ht="48.75">
      <c r="B182" s="35"/>
      <c r="C182" s="36"/>
      <c r="D182" s="199" t="s">
        <v>191</v>
      </c>
      <c r="E182" s="36"/>
      <c r="F182" s="200" t="s">
        <v>280</v>
      </c>
      <c r="G182" s="36"/>
      <c r="H182" s="36"/>
      <c r="I182" s="115"/>
      <c r="J182" s="36"/>
      <c r="K182" s="36"/>
      <c r="L182" s="39"/>
      <c r="M182" s="201"/>
      <c r="N182" s="64"/>
      <c r="O182" s="64"/>
      <c r="P182" s="64"/>
      <c r="Q182" s="64"/>
      <c r="R182" s="64"/>
      <c r="S182" s="64"/>
      <c r="T182" s="65"/>
      <c r="AT182" s="18" t="s">
        <v>191</v>
      </c>
      <c r="AU182" s="18" t="s">
        <v>84</v>
      </c>
    </row>
    <row r="183" spans="2:65" s="1" customFormat="1" ht="16.5" customHeight="1">
      <c r="B183" s="35"/>
      <c r="C183" s="224" t="s">
        <v>471</v>
      </c>
      <c r="D183" s="224" t="s">
        <v>269</v>
      </c>
      <c r="E183" s="225" t="s">
        <v>1999</v>
      </c>
      <c r="F183" s="226" t="s">
        <v>2000</v>
      </c>
      <c r="G183" s="227" t="s">
        <v>265</v>
      </c>
      <c r="H183" s="228">
        <v>1</v>
      </c>
      <c r="I183" s="229"/>
      <c r="J183" s="230">
        <f>ROUND(I183*H183,2)</f>
        <v>0</v>
      </c>
      <c r="K183" s="226" t="s">
        <v>28</v>
      </c>
      <c r="L183" s="231"/>
      <c r="M183" s="232" t="s">
        <v>28</v>
      </c>
      <c r="N183" s="233" t="s">
        <v>46</v>
      </c>
      <c r="O183" s="64"/>
      <c r="P183" s="195">
        <f>O183*H183</f>
        <v>0</v>
      </c>
      <c r="Q183" s="195">
        <v>0.14499999999999999</v>
      </c>
      <c r="R183" s="195">
        <f>Q183*H183</f>
        <v>0.14499999999999999</v>
      </c>
      <c r="S183" s="195">
        <v>0</v>
      </c>
      <c r="T183" s="196">
        <f>S183*H183</f>
        <v>0</v>
      </c>
      <c r="AR183" s="197" t="s">
        <v>230</v>
      </c>
      <c r="AT183" s="197" t="s">
        <v>269</v>
      </c>
      <c r="AU183" s="197" t="s">
        <v>84</v>
      </c>
      <c r="AY183" s="18" t="s">
        <v>182</v>
      </c>
      <c r="BE183" s="198">
        <f>IF(N183="základní",J183,0)</f>
        <v>0</v>
      </c>
      <c r="BF183" s="198">
        <f>IF(N183="snížená",J183,0)</f>
        <v>0</v>
      </c>
      <c r="BG183" s="198">
        <f>IF(N183="zákl. přenesená",J183,0)</f>
        <v>0</v>
      </c>
      <c r="BH183" s="198">
        <f>IF(N183="sníž. přenesená",J183,0)</f>
        <v>0</v>
      </c>
      <c r="BI183" s="198">
        <f>IF(N183="nulová",J183,0)</f>
        <v>0</v>
      </c>
      <c r="BJ183" s="18" t="s">
        <v>82</v>
      </c>
      <c r="BK183" s="198">
        <f>ROUND(I183*H183,2)</f>
        <v>0</v>
      </c>
      <c r="BL183" s="18" t="s">
        <v>189</v>
      </c>
      <c r="BM183" s="197" t="s">
        <v>2001</v>
      </c>
    </row>
    <row r="184" spans="2:65" s="1" customFormat="1" ht="19.5">
      <c r="B184" s="35"/>
      <c r="C184" s="36"/>
      <c r="D184" s="199" t="s">
        <v>514</v>
      </c>
      <c r="E184" s="36"/>
      <c r="F184" s="200" t="s">
        <v>2002</v>
      </c>
      <c r="G184" s="36"/>
      <c r="H184" s="36"/>
      <c r="I184" s="115"/>
      <c r="J184" s="36"/>
      <c r="K184" s="36"/>
      <c r="L184" s="39"/>
      <c r="M184" s="201"/>
      <c r="N184" s="64"/>
      <c r="O184" s="64"/>
      <c r="P184" s="64"/>
      <c r="Q184" s="64"/>
      <c r="R184" s="64"/>
      <c r="S184" s="64"/>
      <c r="T184" s="65"/>
      <c r="AT184" s="18" t="s">
        <v>514</v>
      </c>
      <c r="AU184" s="18" t="s">
        <v>84</v>
      </c>
    </row>
    <row r="185" spans="2:65" s="1" customFormat="1" ht="16.5" customHeight="1">
      <c r="B185" s="35"/>
      <c r="C185" s="186" t="s">
        <v>475</v>
      </c>
      <c r="D185" s="186" t="s">
        <v>184</v>
      </c>
      <c r="E185" s="187" t="s">
        <v>2003</v>
      </c>
      <c r="F185" s="188" t="s">
        <v>2004</v>
      </c>
      <c r="G185" s="189" t="s">
        <v>265</v>
      </c>
      <c r="H185" s="190">
        <v>68.576999999999998</v>
      </c>
      <c r="I185" s="191"/>
      <c r="J185" s="192">
        <f>ROUND(I185*H185,2)</f>
        <v>0</v>
      </c>
      <c r="K185" s="188" t="s">
        <v>188</v>
      </c>
      <c r="L185" s="39"/>
      <c r="M185" s="193" t="s">
        <v>28</v>
      </c>
      <c r="N185" s="194" t="s">
        <v>46</v>
      </c>
      <c r="O185" s="64"/>
      <c r="P185" s="195">
        <f>O185*H185</f>
        <v>0</v>
      </c>
      <c r="Q185" s="195">
        <v>4.0000000000000002E-4</v>
      </c>
      <c r="R185" s="195">
        <f>Q185*H185</f>
        <v>2.7430800000000002E-2</v>
      </c>
      <c r="S185" s="195">
        <v>0</v>
      </c>
      <c r="T185" s="196">
        <f>S185*H185</f>
        <v>0</v>
      </c>
      <c r="AR185" s="197" t="s">
        <v>189</v>
      </c>
      <c r="AT185" s="197" t="s">
        <v>184</v>
      </c>
      <c r="AU185" s="197" t="s">
        <v>84</v>
      </c>
      <c r="AY185" s="18" t="s">
        <v>182</v>
      </c>
      <c r="BE185" s="198">
        <f>IF(N185="základní",J185,0)</f>
        <v>0</v>
      </c>
      <c r="BF185" s="198">
        <f>IF(N185="snížená",J185,0)</f>
        <v>0</v>
      </c>
      <c r="BG185" s="198">
        <f>IF(N185="zákl. přenesená",J185,0)</f>
        <v>0</v>
      </c>
      <c r="BH185" s="198">
        <f>IF(N185="sníž. přenesená",J185,0)</f>
        <v>0</v>
      </c>
      <c r="BI185" s="198">
        <f>IF(N185="nulová",J185,0)</f>
        <v>0</v>
      </c>
      <c r="BJ185" s="18" t="s">
        <v>82</v>
      </c>
      <c r="BK185" s="198">
        <f>ROUND(I185*H185,2)</f>
        <v>0</v>
      </c>
      <c r="BL185" s="18" t="s">
        <v>189</v>
      </c>
      <c r="BM185" s="197" t="s">
        <v>2005</v>
      </c>
    </row>
    <row r="186" spans="2:65" s="12" customFormat="1">
      <c r="B186" s="202"/>
      <c r="C186" s="203"/>
      <c r="D186" s="199" t="s">
        <v>193</v>
      </c>
      <c r="E186" s="204" t="s">
        <v>28</v>
      </c>
      <c r="F186" s="205" t="s">
        <v>2006</v>
      </c>
      <c r="G186" s="203"/>
      <c r="H186" s="206">
        <v>68.576999999999998</v>
      </c>
      <c r="I186" s="207"/>
      <c r="J186" s="203"/>
      <c r="K186" s="203"/>
      <c r="L186" s="208"/>
      <c r="M186" s="209"/>
      <c r="N186" s="210"/>
      <c r="O186" s="210"/>
      <c r="P186" s="210"/>
      <c r="Q186" s="210"/>
      <c r="R186" s="210"/>
      <c r="S186" s="210"/>
      <c r="T186" s="211"/>
      <c r="AT186" s="212" t="s">
        <v>193</v>
      </c>
      <c r="AU186" s="212" t="s">
        <v>84</v>
      </c>
      <c r="AV186" s="12" t="s">
        <v>84</v>
      </c>
      <c r="AW186" s="12" t="s">
        <v>36</v>
      </c>
      <c r="AX186" s="12" t="s">
        <v>82</v>
      </c>
      <c r="AY186" s="212" t="s">
        <v>182</v>
      </c>
    </row>
    <row r="187" spans="2:65" s="1" customFormat="1" ht="24" customHeight="1">
      <c r="B187" s="35"/>
      <c r="C187" s="224" t="s">
        <v>479</v>
      </c>
      <c r="D187" s="224" t="s">
        <v>269</v>
      </c>
      <c r="E187" s="225" t="s">
        <v>2007</v>
      </c>
      <c r="F187" s="226" t="s">
        <v>2008</v>
      </c>
      <c r="G187" s="227" t="s">
        <v>265</v>
      </c>
      <c r="H187" s="228">
        <v>72.006</v>
      </c>
      <c r="I187" s="229"/>
      <c r="J187" s="230">
        <f>ROUND(I187*H187,2)</f>
        <v>0</v>
      </c>
      <c r="K187" s="226" t="s">
        <v>188</v>
      </c>
      <c r="L187" s="231"/>
      <c r="M187" s="232" t="s">
        <v>28</v>
      </c>
      <c r="N187" s="233" t="s">
        <v>46</v>
      </c>
      <c r="O187" s="64"/>
      <c r="P187" s="195">
        <f>O187*H187</f>
        <v>0</v>
      </c>
      <c r="Q187" s="195">
        <v>0.11600000000000001</v>
      </c>
      <c r="R187" s="195">
        <f>Q187*H187</f>
        <v>8.3526959999999999</v>
      </c>
      <c r="S187" s="195">
        <v>0</v>
      </c>
      <c r="T187" s="196">
        <f>S187*H187</f>
        <v>0</v>
      </c>
      <c r="AR187" s="197" t="s">
        <v>230</v>
      </c>
      <c r="AT187" s="197" t="s">
        <v>269</v>
      </c>
      <c r="AU187" s="197" t="s">
        <v>84</v>
      </c>
      <c r="AY187" s="18" t="s">
        <v>182</v>
      </c>
      <c r="BE187" s="198">
        <f>IF(N187="základní",J187,0)</f>
        <v>0</v>
      </c>
      <c r="BF187" s="198">
        <f>IF(N187="snížená",J187,0)</f>
        <v>0</v>
      </c>
      <c r="BG187" s="198">
        <f>IF(N187="zákl. přenesená",J187,0)</f>
        <v>0</v>
      </c>
      <c r="BH187" s="198">
        <f>IF(N187="sníž. přenesená",J187,0)</f>
        <v>0</v>
      </c>
      <c r="BI187" s="198">
        <f>IF(N187="nulová",J187,0)</f>
        <v>0</v>
      </c>
      <c r="BJ187" s="18" t="s">
        <v>82</v>
      </c>
      <c r="BK187" s="198">
        <f>ROUND(I187*H187,2)</f>
        <v>0</v>
      </c>
      <c r="BL187" s="18" t="s">
        <v>189</v>
      </c>
      <c r="BM187" s="197" t="s">
        <v>2009</v>
      </c>
    </row>
    <row r="188" spans="2:65" s="12" customFormat="1">
      <c r="B188" s="202"/>
      <c r="C188" s="203"/>
      <c r="D188" s="199" t="s">
        <v>193</v>
      </c>
      <c r="E188" s="204" t="s">
        <v>28</v>
      </c>
      <c r="F188" s="205" t="s">
        <v>2010</v>
      </c>
      <c r="G188" s="203"/>
      <c r="H188" s="206">
        <v>72.006</v>
      </c>
      <c r="I188" s="207"/>
      <c r="J188" s="203"/>
      <c r="K188" s="203"/>
      <c r="L188" s="208"/>
      <c r="M188" s="209"/>
      <c r="N188" s="210"/>
      <c r="O188" s="210"/>
      <c r="P188" s="210"/>
      <c r="Q188" s="210"/>
      <c r="R188" s="210"/>
      <c r="S188" s="210"/>
      <c r="T188" s="211"/>
      <c r="AT188" s="212" t="s">
        <v>193</v>
      </c>
      <c r="AU188" s="212" t="s">
        <v>84</v>
      </c>
      <c r="AV188" s="12" t="s">
        <v>84</v>
      </c>
      <c r="AW188" s="12" t="s">
        <v>36</v>
      </c>
      <c r="AX188" s="12" t="s">
        <v>82</v>
      </c>
      <c r="AY188" s="212" t="s">
        <v>182</v>
      </c>
    </row>
    <row r="189" spans="2:65" s="1" customFormat="1" ht="16.5" customHeight="1">
      <c r="B189" s="35"/>
      <c r="C189" s="224" t="s">
        <v>483</v>
      </c>
      <c r="D189" s="224" t="s">
        <v>269</v>
      </c>
      <c r="E189" s="225" t="s">
        <v>2011</v>
      </c>
      <c r="F189" s="226" t="s">
        <v>2012</v>
      </c>
      <c r="G189" s="227" t="s">
        <v>265</v>
      </c>
      <c r="H189" s="228">
        <v>144</v>
      </c>
      <c r="I189" s="229"/>
      <c r="J189" s="230">
        <f>ROUND(I189*H189,2)</f>
        <v>0</v>
      </c>
      <c r="K189" s="226" t="s">
        <v>188</v>
      </c>
      <c r="L189" s="231"/>
      <c r="M189" s="232" t="s">
        <v>28</v>
      </c>
      <c r="N189" s="233" t="s">
        <v>46</v>
      </c>
      <c r="O189" s="64"/>
      <c r="P189" s="195">
        <f>O189*H189</f>
        <v>0</v>
      </c>
      <c r="Q189" s="195">
        <v>3.0000000000000001E-3</v>
      </c>
      <c r="R189" s="195">
        <f>Q189*H189</f>
        <v>0.432</v>
      </c>
      <c r="S189" s="195">
        <v>0</v>
      </c>
      <c r="T189" s="196">
        <f>S189*H189</f>
        <v>0</v>
      </c>
      <c r="AR189" s="197" t="s">
        <v>230</v>
      </c>
      <c r="AT189" s="197" t="s">
        <v>269</v>
      </c>
      <c r="AU189" s="197" t="s">
        <v>84</v>
      </c>
      <c r="AY189" s="18" t="s">
        <v>182</v>
      </c>
      <c r="BE189" s="198">
        <f>IF(N189="základní",J189,0)</f>
        <v>0</v>
      </c>
      <c r="BF189" s="198">
        <f>IF(N189="snížená",J189,0)</f>
        <v>0</v>
      </c>
      <c r="BG189" s="198">
        <f>IF(N189="zákl. přenesená",J189,0)</f>
        <v>0</v>
      </c>
      <c r="BH189" s="198">
        <f>IF(N189="sníž. přenesená",J189,0)</f>
        <v>0</v>
      </c>
      <c r="BI189" s="198">
        <f>IF(N189="nulová",J189,0)</f>
        <v>0</v>
      </c>
      <c r="BJ189" s="18" t="s">
        <v>82</v>
      </c>
      <c r="BK189" s="198">
        <f>ROUND(I189*H189,2)</f>
        <v>0</v>
      </c>
      <c r="BL189" s="18" t="s">
        <v>189</v>
      </c>
      <c r="BM189" s="197" t="s">
        <v>2013</v>
      </c>
    </row>
    <row r="190" spans="2:65" s="12" customFormat="1">
      <c r="B190" s="202"/>
      <c r="C190" s="203"/>
      <c r="D190" s="199" t="s">
        <v>193</v>
      </c>
      <c r="E190" s="204" t="s">
        <v>28</v>
      </c>
      <c r="F190" s="205" t="s">
        <v>2014</v>
      </c>
      <c r="G190" s="203"/>
      <c r="H190" s="206">
        <v>144</v>
      </c>
      <c r="I190" s="207"/>
      <c r="J190" s="203"/>
      <c r="K190" s="203"/>
      <c r="L190" s="208"/>
      <c r="M190" s="209"/>
      <c r="N190" s="210"/>
      <c r="O190" s="210"/>
      <c r="P190" s="210"/>
      <c r="Q190" s="210"/>
      <c r="R190" s="210"/>
      <c r="S190" s="210"/>
      <c r="T190" s="211"/>
      <c r="AT190" s="212" t="s">
        <v>193</v>
      </c>
      <c r="AU190" s="212" t="s">
        <v>84</v>
      </c>
      <c r="AV190" s="12" t="s">
        <v>84</v>
      </c>
      <c r="AW190" s="12" t="s">
        <v>36</v>
      </c>
      <c r="AX190" s="12" t="s">
        <v>82</v>
      </c>
      <c r="AY190" s="212" t="s">
        <v>182</v>
      </c>
    </row>
    <row r="191" spans="2:65" s="1" customFormat="1" ht="16.5" customHeight="1">
      <c r="B191" s="35"/>
      <c r="C191" s="186" t="s">
        <v>487</v>
      </c>
      <c r="D191" s="186" t="s">
        <v>184</v>
      </c>
      <c r="E191" s="187" t="s">
        <v>2015</v>
      </c>
      <c r="F191" s="188" t="s">
        <v>2016</v>
      </c>
      <c r="G191" s="189" t="s">
        <v>317</v>
      </c>
      <c r="H191" s="190">
        <v>413.3</v>
      </c>
      <c r="I191" s="191"/>
      <c r="J191" s="192">
        <f>ROUND(I191*H191,2)</f>
        <v>0</v>
      </c>
      <c r="K191" s="188" t="s">
        <v>188</v>
      </c>
      <c r="L191" s="39"/>
      <c r="M191" s="193" t="s">
        <v>28</v>
      </c>
      <c r="N191" s="194" t="s">
        <v>46</v>
      </c>
      <c r="O191" s="64"/>
      <c r="P191" s="195">
        <f>O191*H191</f>
        <v>0</v>
      </c>
      <c r="Q191" s="195">
        <v>0</v>
      </c>
      <c r="R191" s="195">
        <f>Q191*H191</f>
        <v>0</v>
      </c>
      <c r="S191" s="195">
        <v>0</v>
      </c>
      <c r="T191" s="196">
        <f>S191*H191</f>
        <v>0</v>
      </c>
      <c r="AR191" s="197" t="s">
        <v>189</v>
      </c>
      <c r="AT191" s="197" t="s">
        <v>184</v>
      </c>
      <c r="AU191" s="197" t="s">
        <v>84</v>
      </c>
      <c r="AY191" s="18" t="s">
        <v>182</v>
      </c>
      <c r="BE191" s="198">
        <f>IF(N191="základní",J191,0)</f>
        <v>0</v>
      </c>
      <c r="BF191" s="198">
        <f>IF(N191="snížená",J191,0)</f>
        <v>0</v>
      </c>
      <c r="BG191" s="198">
        <f>IF(N191="zákl. přenesená",J191,0)</f>
        <v>0</v>
      </c>
      <c r="BH191" s="198">
        <f>IF(N191="sníž. přenesená",J191,0)</f>
        <v>0</v>
      </c>
      <c r="BI191" s="198">
        <f>IF(N191="nulová",J191,0)</f>
        <v>0</v>
      </c>
      <c r="BJ191" s="18" t="s">
        <v>82</v>
      </c>
      <c r="BK191" s="198">
        <f>ROUND(I191*H191,2)</f>
        <v>0</v>
      </c>
      <c r="BL191" s="18" t="s">
        <v>189</v>
      </c>
      <c r="BM191" s="197" t="s">
        <v>2017</v>
      </c>
    </row>
    <row r="192" spans="2:65" s="12" customFormat="1">
      <c r="B192" s="202"/>
      <c r="C192" s="203"/>
      <c r="D192" s="199" t="s">
        <v>193</v>
      </c>
      <c r="E192" s="204" t="s">
        <v>28</v>
      </c>
      <c r="F192" s="205" t="s">
        <v>2018</v>
      </c>
      <c r="G192" s="203"/>
      <c r="H192" s="206">
        <v>413.3</v>
      </c>
      <c r="I192" s="207"/>
      <c r="J192" s="203"/>
      <c r="K192" s="203"/>
      <c r="L192" s="208"/>
      <c r="M192" s="209"/>
      <c r="N192" s="210"/>
      <c r="O192" s="210"/>
      <c r="P192" s="210"/>
      <c r="Q192" s="210"/>
      <c r="R192" s="210"/>
      <c r="S192" s="210"/>
      <c r="T192" s="211"/>
      <c r="AT192" s="212" t="s">
        <v>193</v>
      </c>
      <c r="AU192" s="212" t="s">
        <v>84</v>
      </c>
      <c r="AV192" s="12" t="s">
        <v>84</v>
      </c>
      <c r="AW192" s="12" t="s">
        <v>36</v>
      </c>
      <c r="AX192" s="12" t="s">
        <v>82</v>
      </c>
      <c r="AY192" s="212" t="s">
        <v>182</v>
      </c>
    </row>
    <row r="193" spans="2:65" s="1" customFormat="1" ht="24" customHeight="1">
      <c r="B193" s="35"/>
      <c r="C193" s="224" t="s">
        <v>491</v>
      </c>
      <c r="D193" s="224" t="s">
        <v>269</v>
      </c>
      <c r="E193" s="225" t="s">
        <v>2019</v>
      </c>
      <c r="F193" s="226" t="s">
        <v>2020</v>
      </c>
      <c r="G193" s="227" t="s">
        <v>265</v>
      </c>
      <c r="H193" s="228">
        <v>173.58600000000001</v>
      </c>
      <c r="I193" s="229"/>
      <c r="J193" s="230">
        <f>ROUND(I193*H193,2)</f>
        <v>0</v>
      </c>
      <c r="K193" s="226" t="s">
        <v>188</v>
      </c>
      <c r="L193" s="231"/>
      <c r="M193" s="232" t="s">
        <v>28</v>
      </c>
      <c r="N193" s="233" t="s">
        <v>46</v>
      </c>
      <c r="O193" s="64"/>
      <c r="P193" s="195">
        <f>O193*H193</f>
        <v>0</v>
      </c>
      <c r="Q193" s="195">
        <v>2.41E-2</v>
      </c>
      <c r="R193" s="195">
        <f>Q193*H193</f>
        <v>4.1834226000000001</v>
      </c>
      <c r="S193" s="195">
        <v>0</v>
      </c>
      <c r="T193" s="196">
        <f>S193*H193</f>
        <v>0</v>
      </c>
      <c r="AR193" s="197" t="s">
        <v>230</v>
      </c>
      <c r="AT193" s="197" t="s">
        <v>269</v>
      </c>
      <c r="AU193" s="197" t="s">
        <v>84</v>
      </c>
      <c r="AY193" s="18" t="s">
        <v>182</v>
      </c>
      <c r="BE193" s="198">
        <f>IF(N193="základní",J193,0)</f>
        <v>0</v>
      </c>
      <c r="BF193" s="198">
        <f>IF(N193="snížená",J193,0)</f>
        <v>0</v>
      </c>
      <c r="BG193" s="198">
        <f>IF(N193="zákl. přenesená",J193,0)</f>
        <v>0</v>
      </c>
      <c r="BH193" s="198">
        <f>IF(N193="sníž. přenesená",J193,0)</f>
        <v>0</v>
      </c>
      <c r="BI193" s="198">
        <f>IF(N193="nulová",J193,0)</f>
        <v>0</v>
      </c>
      <c r="BJ193" s="18" t="s">
        <v>82</v>
      </c>
      <c r="BK193" s="198">
        <f>ROUND(I193*H193,2)</f>
        <v>0</v>
      </c>
      <c r="BL193" s="18" t="s">
        <v>189</v>
      </c>
      <c r="BM193" s="197" t="s">
        <v>2021</v>
      </c>
    </row>
    <row r="194" spans="2:65" s="12" customFormat="1">
      <c r="B194" s="202"/>
      <c r="C194" s="203"/>
      <c r="D194" s="199" t="s">
        <v>193</v>
      </c>
      <c r="E194" s="204" t="s">
        <v>28</v>
      </c>
      <c r="F194" s="205" t="s">
        <v>2022</v>
      </c>
      <c r="G194" s="203"/>
      <c r="H194" s="206">
        <v>173.58600000000001</v>
      </c>
      <c r="I194" s="207"/>
      <c r="J194" s="203"/>
      <c r="K194" s="203"/>
      <c r="L194" s="208"/>
      <c r="M194" s="209"/>
      <c r="N194" s="210"/>
      <c r="O194" s="210"/>
      <c r="P194" s="210"/>
      <c r="Q194" s="210"/>
      <c r="R194" s="210"/>
      <c r="S194" s="210"/>
      <c r="T194" s="211"/>
      <c r="AT194" s="212" t="s">
        <v>193</v>
      </c>
      <c r="AU194" s="212" t="s">
        <v>84</v>
      </c>
      <c r="AV194" s="12" t="s">
        <v>84</v>
      </c>
      <c r="AW194" s="12" t="s">
        <v>36</v>
      </c>
      <c r="AX194" s="12" t="s">
        <v>82</v>
      </c>
      <c r="AY194" s="212" t="s">
        <v>182</v>
      </c>
    </row>
    <row r="195" spans="2:65" s="1" customFormat="1" ht="16.5" customHeight="1">
      <c r="B195" s="35"/>
      <c r="C195" s="186" t="s">
        <v>496</v>
      </c>
      <c r="D195" s="186" t="s">
        <v>184</v>
      </c>
      <c r="E195" s="187" t="s">
        <v>2023</v>
      </c>
      <c r="F195" s="188" t="s">
        <v>2024</v>
      </c>
      <c r="G195" s="189" t="s">
        <v>265</v>
      </c>
      <c r="H195" s="190">
        <v>1</v>
      </c>
      <c r="I195" s="191"/>
      <c r="J195" s="192">
        <f>ROUND(I195*H195,2)</f>
        <v>0</v>
      </c>
      <c r="K195" s="188" t="s">
        <v>188</v>
      </c>
      <c r="L195" s="39"/>
      <c r="M195" s="193" t="s">
        <v>28</v>
      </c>
      <c r="N195" s="194" t="s">
        <v>46</v>
      </c>
      <c r="O195" s="64"/>
      <c r="P195" s="195">
        <f>O195*H195</f>
        <v>0</v>
      </c>
      <c r="Q195" s="195">
        <v>0</v>
      </c>
      <c r="R195" s="195">
        <f>Q195*H195</f>
        <v>0</v>
      </c>
      <c r="S195" s="195">
        <v>0</v>
      </c>
      <c r="T195" s="196">
        <f>S195*H195</f>
        <v>0</v>
      </c>
      <c r="AR195" s="197" t="s">
        <v>189</v>
      </c>
      <c r="AT195" s="197" t="s">
        <v>184</v>
      </c>
      <c r="AU195" s="197" t="s">
        <v>84</v>
      </c>
      <c r="AY195" s="18" t="s">
        <v>182</v>
      </c>
      <c r="BE195" s="198">
        <f>IF(N195="základní",J195,0)</f>
        <v>0</v>
      </c>
      <c r="BF195" s="198">
        <f>IF(N195="snížená",J195,0)</f>
        <v>0</v>
      </c>
      <c r="BG195" s="198">
        <f>IF(N195="zákl. přenesená",J195,0)</f>
        <v>0</v>
      </c>
      <c r="BH195" s="198">
        <f>IF(N195="sníž. přenesená",J195,0)</f>
        <v>0</v>
      </c>
      <c r="BI195" s="198">
        <f>IF(N195="nulová",J195,0)</f>
        <v>0</v>
      </c>
      <c r="BJ195" s="18" t="s">
        <v>82</v>
      </c>
      <c r="BK195" s="198">
        <f>ROUND(I195*H195,2)</f>
        <v>0</v>
      </c>
      <c r="BL195" s="18" t="s">
        <v>189</v>
      </c>
      <c r="BM195" s="197" t="s">
        <v>2025</v>
      </c>
    </row>
    <row r="196" spans="2:65" s="1" customFormat="1" ht="48.75">
      <c r="B196" s="35"/>
      <c r="C196" s="36"/>
      <c r="D196" s="199" t="s">
        <v>191</v>
      </c>
      <c r="E196" s="36"/>
      <c r="F196" s="200" t="s">
        <v>2026</v>
      </c>
      <c r="G196" s="36"/>
      <c r="H196" s="36"/>
      <c r="I196" s="115"/>
      <c r="J196" s="36"/>
      <c r="K196" s="36"/>
      <c r="L196" s="39"/>
      <c r="M196" s="201"/>
      <c r="N196" s="64"/>
      <c r="O196" s="64"/>
      <c r="P196" s="64"/>
      <c r="Q196" s="64"/>
      <c r="R196" s="64"/>
      <c r="S196" s="64"/>
      <c r="T196" s="65"/>
      <c r="AT196" s="18" t="s">
        <v>191</v>
      </c>
      <c r="AU196" s="18" t="s">
        <v>84</v>
      </c>
    </row>
    <row r="197" spans="2:65" s="1" customFormat="1" ht="16.5" customHeight="1">
      <c r="B197" s="35"/>
      <c r="C197" s="224" t="s">
        <v>501</v>
      </c>
      <c r="D197" s="224" t="s">
        <v>269</v>
      </c>
      <c r="E197" s="225" t="s">
        <v>2027</v>
      </c>
      <c r="F197" s="226" t="s">
        <v>2028</v>
      </c>
      <c r="G197" s="227" t="s">
        <v>265</v>
      </c>
      <c r="H197" s="228">
        <v>1</v>
      </c>
      <c r="I197" s="229"/>
      <c r="J197" s="230">
        <f>ROUND(I197*H197,2)</f>
        <v>0</v>
      </c>
      <c r="K197" s="226" t="s">
        <v>28</v>
      </c>
      <c r="L197" s="231"/>
      <c r="M197" s="232" t="s">
        <v>28</v>
      </c>
      <c r="N197" s="233" t="s">
        <v>46</v>
      </c>
      <c r="O197" s="64"/>
      <c r="P197" s="195">
        <f>O197*H197</f>
        <v>0</v>
      </c>
      <c r="Q197" s="195">
        <v>0.54</v>
      </c>
      <c r="R197" s="195">
        <f>Q197*H197</f>
        <v>0.54</v>
      </c>
      <c r="S197" s="195">
        <v>0</v>
      </c>
      <c r="T197" s="196">
        <f>S197*H197</f>
        <v>0</v>
      </c>
      <c r="AR197" s="197" t="s">
        <v>230</v>
      </c>
      <c r="AT197" s="197" t="s">
        <v>269</v>
      </c>
      <c r="AU197" s="197" t="s">
        <v>84</v>
      </c>
      <c r="AY197" s="18" t="s">
        <v>182</v>
      </c>
      <c r="BE197" s="198">
        <f>IF(N197="základní",J197,0)</f>
        <v>0</v>
      </c>
      <c r="BF197" s="198">
        <f>IF(N197="snížená",J197,0)</f>
        <v>0</v>
      </c>
      <c r="BG197" s="198">
        <f>IF(N197="zákl. přenesená",J197,0)</f>
        <v>0</v>
      </c>
      <c r="BH197" s="198">
        <f>IF(N197="sníž. přenesená",J197,0)</f>
        <v>0</v>
      </c>
      <c r="BI197" s="198">
        <f>IF(N197="nulová",J197,0)</f>
        <v>0</v>
      </c>
      <c r="BJ197" s="18" t="s">
        <v>82</v>
      </c>
      <c r="BK197" s="198">
        <f>ROUND(I197*H197,2)</f>
        <v>0</v>
      </c>
      <c r="BL197" s="18" t="s">
        <v>189</v>
      </c>
      <c r="BM197" s="197" t="s">
        <v>2029</v>
      </c>
    </row>
    <row r="198" spans="2:65" s="1" customFormat="1" ht="19.5">
      <c r="B198" s="35"/>
      <c r="C198" s="36"/>
      <c r="D198" s="199" t="s">
        <v>514</v>
      </c>
      <c r="E198" s="36"/>
      <c r="F198" s="200" t="s">
        <v>2030</v>
      </c>
      <c r="G198" s="36"/>
      <c r="H198" s="36"/>
      <c r="I198" s="115"/>
      <c r="J198" s="36"/>
      <c r="K198" s="36"/>
      <c r="L198" s="39"/>
      <c r="M198" s="201"/>
      <c r="N198" s="64"/>
      <c r="O198" s="64"/>
      <c r="P198" s="64"/>
      <c r="Q198" s="64"/>
      <c r="R198" s="64"/>
      <c r="S198" s="64"/>
      <c r="T198" s="65"/>
      <c r="AT198" s="18" t="s">
        <v>514</v>
      </c>
      <c r="AU198" s="18" t="s">
        <v>84</v>
      </c>
    </row>
    <row r="199" spans="2:65" s="11" customFormat="1" ht="22.9" customHeight="1">
      <c r="B199" s="170"/>
      <c r="C199" s="171"/>
      <c r="D199" s="172" t="s">
        <v>74</v>
      </c>
      <c r="E199" s="184" t="s">
        <v>214</v>
      </c>
      <c r="F199" s="184" t="s">
        <v>293</v>
      </c>
      <c r="G199" s="171"/>
      <c r="H199" s="171"/>
      <c r="I199" s="174"/>
      <c r="J199" s="185">
        <f>BK199</f>
        <v>0</v>
      </c>
      <c r="K199" s="171"/>
      <c r="L199" s="176"/>
      <c r="M199" s="177"/>
      <c r="N199" s="178"/>
      <c r="O199" s="178"/>
      <c r="P199" s="179">
        <f>SUM(P200:P201)</f>
        <v>0</v>
      </c>
      <c r="Q199" s="178"/>
      <c r="R199" s="179">
        <f>SUM(R200:R201)</f>
        <v>22.669492999999999</v>
      </c>
      <c r="S199" s="178"/>
      <c r="T199" s="180">
        <f>SUM(T200:T201)</f>
        <v>0</v>
      </c>
      <c r="AR199" s="181" t="s">
        <v>82</v>
      </c>
      <c r="AT199" s="182" t="s">
        <v>74</v>
      </c>
      <c r="AU199" s="182" t="s">
        <v>82</v>
      </c>
      <c r="AY199" s="181" t="s">
        <v>182</v>
      </c>
      <c r="BK199" s="183">
        <f>SUM(BK200:BK201)</f>
        <v>0</v>
      </c>
    </row>
    <row r="200" spans="2:65" s="1" customFormat="1" ht="16.5" customHeight="1">
      <c r="B200" s="35"/>
      <c r="C200" s="186" t="s">
        <v>505</v>
      </c>
      <c r="D200" s="186" t="s">
        <v>184</v>
      </c>
      <c r="E200" s="187" t="s">
        <v>2031</v>
      </c>
      <c r="F200" s="188" t="s">
        <v>2032</v>
      </c>
      <c r="G200" s="189" t="s">
        <v>250</v>
      </c>
      <c r="H200" s="190">
        <v>119.9</v>
      </c>
      <c r="I200" s="191"/>
      <c r="J200" s="192">
        <f>ROUND(I200*H200,2)</f>
        <v>0</v>
      </c>
      <c r="K200" s="188" t="s">
        <v>188</v>
      </c>
      <c r="L200" s="39"/>
      <c r="M200" s="193" t="s">
        <v>28</v>
      </c>
      <c r="N200" s="194" t="s">
        <v>46</v>
      </c>
      <c r="O200" s="64"/>
      <c r="P200" s="195">
        <f>O200*H200</f>
        <v>0</v>
      </c>
      <c r="Q200" s="195">
        <v>0.18906999999999999</v>
      </c>
      <c r="R200" s="195">
        <f>Q200*H200</f>
        <v>22.669492999999999</v>
      </c>
      <c r="S200" s="195">
        <v>0</v>
      </c>
      <c r="T200" s="196">
        <f>S200*H200</f>
        <v>0</v>
      </c>
      <c r="AR200" s="197" t="s">
        <v>189</v>
      </c>
      <c r="AT200" s="197" t="s">
        <v>184</v>
      </c>
      <c r="AU200" s="197" t="s">
        <v>84</v>
      </c>
      <c r="AY200" s="18" t="s">
        <v>182</v>
      </c>
      <c r="BE200" s="198">
        <f>IF(N200="základní",J200,0)</f>
        <v>0</v>
      </c>
      <c r="BF200" s="198">
        <f>IF(N200="snížená",J200,0)</f>
        <v>0</v>
      </c>
      <c r="BG200" s="198">
        <f>IF(N200="zákl. přenesená",J200,0)</f>
        <v>0</v>
      </c>
      <c r="BH200" s="198">
        <f>IF(N200="sníž. přenesená",J200,0)</f>
        <v>0</v>
      </c>
      <c r="BI200" s="198">
        <f>IF(N200="nulová",J200,0)</f>
        <v>0</v>
      </c>
      <c r="BJ200" s="18" t="s">
        <v>82</v>
      </c>
      <c r="BK200" s="198">
        <f>ROUND(I200*H200,2)</f>
        <v>0</v>
      </c>
      <c r="BL200" s="18" t="s">
        <v>189</v>
      </c>
      <c r="BM200" s="197" t="s">
        <v>2033</v>
      </c>
    </row>
    <row r="201" spans="2:65" s="12" customFormat="1">
      <c r="B201" s="202"/>
      <c r="C201" s="203"/>
      <c r="D201" s="199" t="s">
        <v>193</v>
      </c>
      <c r="E201" s="204" t="s">
        <v>28</v>
      </c>
      <c r="F201" s="205" t="s">
        <v>1907</v>
      </c>
      <c r="G201" s="203"/>
      <c r="H201" s="206">
        <v>119.9</v>
      </c>
      <c r="I201" s="207"/>
      <c r="J201" s="203"/>
      <c r="K201" s="203"/>
      <c r="L201" s="208"/>
      <c r="M201" s="209"/>
      <c r="N201" s="210"/>
      <c r="O201" s="210"/>
      <c r="P201" s="210"/>
      <c r="Q201" s="210"/>
      <c r="R201" s="210"/>
      <c r="S201" s="210"/>
      <c r="T201" s="211"/>
      <c r="AT201" s="212" t="s">
        <v>193</v>
      </c>
      <c r="AU201" s="212" t="s">
        <v>84</v>
      </c>
      <c r="AV201" s="12" t="s">
        <v>84</v>
      </c>
      <c r="AW201" s="12" t="s">
        <v>36</v>
      </c>
      <c r="AX201" s="12" t="s">
        <v>82</v>
      </c>
      <c r="AY201" s="212" t="s">
        <v>182</v>
      </c>
    </row>
    <row r="202" spans="2:65" s="11" customFormat="1" ht="22.9" customHeight="1">
      <c r="B202" s="170"/>
      <c r="C202" s="171"/>
      <c r="D202" s="172" t="s">
        <v>74</v>
      </c>
      <c r="E202" s="184" t="s">
        <v>235</v>
      </c>
      <c r="F202" s="184" t="s">
        <v>313</v>
      </c>
      <c r="G202" s="171"/>
      <c r="H202" s="171"/>
      <c r="I202" s="174"/>
      <c r="J202" s="185">
        <f>BK202</f>
        <v>0</v>
      </c>
      <c r="K202" s="171"/>
      <c r="L202" s="176"/>
      <c r="M202" s="177"/>
      <c r="N202" s="178"/>
      <c r="O202" s="178"/>
      <c r="P202" s="179">
        <f>SUM(P203:P207)</f>
        <v>0</v>
      </c>
      <c r="Q202" s="178"/>
      <c r="R202" s="179">
        <f>SUM(R203:R207)</f>
        <v>1.2000000000000002E-4</v>
      </c>
      <c r="S202" s="178"/>
      <c r="T202" s="180">
        <f>SUM(T203:T207)</f>
        <v>0</v>
      </c>
      <c r="AR202" s="181" t="s">
        <v>82</v>
      </c>
      <c r="AT202" s="182" t="s">
        <v>74</v>
      </c>
      <c r="AU202" s="182" t="s">
        <v>82</v>
      </c>
      <c r="AY202" s="181" t="s">
        <v>182</v>
      </c>
      <c r="BK202" s="183">
        <f>SUM(BK203:BK207)</f>
        <v>0</v>
      </c>
    </row>
    <row r="203" spans="2:65" s="1" customFormat="1" ht="24" customHeight="1">
      <c r="B203" s="35"/>
      <c r="C203" s="186" t="s">
        <v>510</v>
      </c>
      <c r="D203" s="186" t="s">
        <v>184</v>
      </c>
      <c r="E203" s="187" t="s">
        <v>2034</v>
      </c>
      <c r="F203" s="188" t="s">
        <v>2035</v>
      </c>
      <c r="G203" s="189" t="s">
        <v>265</v>
      </c>
      <c r="H203" s="190">
        <v>12</v>
      </c>
      <c r="I203" s="191"/>
      <c r="J203" s="192">
        <f>ROUND(I203*H203,2)</f>
        <v>0</v>
      </c>
      <c r="K203" s="188" t="s">
        <v>188</v>
      </c>
      <c r="L203" s="39"/>
      <c r="M203" s="193" t="s">
        <v>28</v>
      </c>
      <c r="N203" s="194" t="s">
        <v>46</v>
      </c>
      <c r="O203" s="64"/>
      <c r="P203" s="195">
        <f>O203*H203</f>
        <v>0</v>
      </c>
      <c r="Q203" s="195">
        <v>1.0000000000000001E-5</v>
      </c>
      <c r="R203" s="195">
        <f>Q203*H203</f>
        <v>1.2000000000000002E-4</v>
      </c>
      <c r="S203" s="195">
        <v>0</v>
      </c>
      <c r="T203" s="196">
        <f>S203*H203</f>
        <v>0</v>
      </c>
      <c r="AR203" s="197" t="s">
        <v>189</v>
      </c>
      <c r="AT203" s="197" t="s">
        <v>184</v>
      </c>
      <c r="AU203" s="197" t="s">
        <v>84</v>
      </c>
      <c r="AY203" s="18" t="s">
        <v>182</v>
      </c>
      <c r="BE203" s="198">
        <f>IF(N203="základní",J203,0)</f>
        <v>0</v>
      </c>
      <c r="BF203" s="198">
        <f>IF(N203="snížená",J203,0)</f>
        <v>0</v>
      </c>
      <c r="BG203" s="198">
        <f>IF(N203="zákl. přenesená",J203,0)</f>
        <v>0</v>
      </c>
      <c r="BH203" s="198">
        <f>IF(N203="sníž. přenesená",J203,0)</f>
        <v>0</v>
      </c>
      <c r="BI203" s="198">
        <f>IF(N203="nulová",J203,0)</f>
        <v>0</v>
      </c>
      <c r="BJ203" s="18" t="s">
        <v>82</v>
      </c>
      <c r="BK203" s="198">
        <f>ROUND(I203*H203,2)</f>
        <v>0</v>
      </c>
      <c r="BL203" s="18" t="s">
        <v>189</v>
      </c>
      <c r="BM203" s="197" t="s">
        <v>2036</v>
      </c>
    </row>
    <row r="204" spans="2:65" s="1" customFormat="1" ht="87.75">
      <c r="B204" s="35"/>
      <c r="C204" s="36"/>
      <c r="D204" s="199" t="s">
        <v>191</v>
      </c>
      <c r="E204" s="36"/>
      <c r="F204" s="200" t="s">
        <v>2037</v>
      </c>
      <c r="G204" s="36"/>
      <c r="H204" s="36"/>
      <c r="I204" s="115"/>
      <c r="J204" s="36"/>
      <c r="K204" s="36"/>
      <c r="L204" s="39"/>
      <c r="M204" s="201"/>
      <c r="N204" s="64"/>
      <c r="O204" s="64"/>
      <c r="P204" s="64"/>
      <c r="Q204" s="64"/>
      <c r="R204" s="64"/>
      <c r="S204" s="64"/>
      <c r="T204" s="65"/>
      <c r="AT204" s="18" t="s">
        <v>191</v>
      </c>
      <c r="AU204" s="18" t="s">
        <v>84</v>
      </c>
    </row>
    <row r="205" spans="2:65" s="12" customFormat="1">
      <c r="B205" s="202"/>
      <c r="C205" s="203"/>
      <c r="D205" s="199" t="s">
        <v>193</v>
      </c>
      <c r="E205" s="204" t="s">
        <v>28</v>
      </c>
      <c r="F205" s="205" t="s">
        <v>2038</v>
      </c>
      <c r="G205" s="203"/>
      <c r="H205" s="206">
        <v>12</v>
      </c>
      <c r="I205" s="207"/>
      <c r="J205" s="203"/>
      <c r="K205" s="203"/>
      <c r="L205" s="208"/>
      <c r="M205" s="209"/>
      <c r="N205" s="210"/>
      <c r="O205" s="210"/>
      <c r="P205" s="210"/>
      <c r="Q205" s="210"/>
      <c r="R205" s="210"/>
      <c r="S205" s="210"/>
      <c r="T205" s="211"/>
      <c r="AT205" s="212" t="s">
        <v>193</v>
      </c>
      <c r="AU205" s="212" t="s">
        <v>84</v>
      </c>
      <c r="AV205" s="12" t="s">
        <v>84</v>
      </c>
      <c r="AW205" s="12" t="s">
        <v>36</v>
      </c>
      <c r="AX205" s="12" t="s">
        <v>82</v>
      </c>
      <c r="AY205" s="212" t="s">
        <v>182</v>
      </c>
    </row>
    <row r="206" spans="2:65" s="1" customFormat="1" ht="16.5" customHeight="1">
      <c r="B206" s="35"/>
      <c r="C206" s="186" t="s">
        <v>516</v>
      </c>
      <c r="D206" s="186" t="s">
        <v>184</v>
      </c>
      <c r="E206" s="187" t="s">
        <v>916</v>
      </c>
      <c r="F206" s="188" t="s">
        <v>2039</v>
      </c>
      <c r="G206" s="189" t="s">
        <v>335</v>
      </c>
      <c r="H206" s="190">
        <v>1</v>
      </c>
      <c r="I206" s="191"/>
      <c r="J206" s="192">
        <f>ROUND(I206*H206,2)</f>
        <v>0</v>
      </c>
      <c r="K206" s="188" t="s">
        <v>28</v>
      </c>
      <c r="L206" s="39"/>
      <c r="M206" s="193" t="s">
        <v>28</v>
      </c>
      <c r="N206" s="194" t="s">
        <v>46</v>
      </c>
      <c r="O206" s="64"/>
      <c r="P206" s="195">
        <f>O206*H206</f>
        <v>0</v>
      </c>
      <c r="Q206" s="195">
        <v>0</v>
      </c>
      <c r="R206" s="195">
        <f>Q206*H206</f>
        <v>0</v>
      </c>
      <c r="S206" s="195">
        <v>0</v>
      </c>
      <c r="T206" s="196">
        <f>S206*H206</f>
        <v>0</v>
      </c>
      <c r="AR206" s="197" t="s">
        <v>189</v>
      </c>
      <c r="AT206" s="197" t="s">
        <v>184</v>
      </c>
      <c r="AU206" s="197" t="s">
        <v>84</v>
      </c>
      <c r="AY206" s="18" t="s">
        <v>182</v>
      </c>
      <c r="BE206" s="198">
        <f>IF(N206="základní",J206,0)</f>
        <v>0</v>
      </c>
      <c r="BF206" s="198">
        <f>IF(N206="snížená",J206,0)</f>
        <v>0</v>
      </c>
      <c r="BG206" s="198">
        <f>IF(N206="zákl. přenesená",J206,0)</f>
        <v>0</v>
      </c>
      <c r="BH206" s="198">
        <f>IF(N206="sníž. přenesená",J206,0)</f>
        <v>0</v>
      </c>
      <c r="BI206" s="198">
        <f>IF(N206="nulová",J206,0)</f>
        <v>0</v>
      </c>
      <c r="BJ206" s="18" t="s">
        <v>82</v>
      </c>
      <c r="BK206" s="198">
        <f>ROUND(I206*H206,2)</f>
        <v>0</v>
      </c>
      <c r="BL206" s="18" t="s">
        <v>189</v>
      </c>
      <c r="BM206" s="197" t="s">
        <v>2040</v>
      </c>
    </row>
    <row r="207" spans="2:65" s="1" customFormat="1" ht="19.5">
      <c r="B207" s="35"/>
      <c r="C207" s="36"/>
      <c r="D207" s="199" t="s">
        <v>514</v>
      </c>
      <c r="E207" s="36"/>
      <c r="F207" s="200" t="s">
        <v>2041</v>
      </c>
      <c r="G207" s="36"/>
      <c r="H207" s="36"/>
      <c r="I207" s="115"/>
      <c r="J207" s="36"/>
      <c r="K207" s="36"/>
      <c r="L207" s="39"/>
      <c r="M207" s="201"/>
      <c r="N207" s="64"/>
      <c r="O207" s="64"/>
      <c r="P207" s="64"/>
      <c r="Q207" s="64"/>
      <c r="R207" s="64"/>
      <c r="S207" s="64"/>
      <c r="T207" s="65"/>
      <c r="AT207" s="18" t="s">
        <v>514</v>
      </c>
      <c r="AU207" s="18" t="s">
        <v>84</v>
      </c>
    </row>
    <row r="208" spans="2:65" s="11" customFormat="1" ht="22.9" customHeight="1">
      <c r="B208" s="170"/>
      <c r="C208" s="171"/>
      <c r="D208" s="172" t="s">
        <v>74</v>
      </c>
      <c r="E208" s="184" t="s">
        <v>337</v>
      </c>
      <c r="F208" s="184" t="s">
        <v>338</v>
      </c>
      <c r="G208" s="171"/>
      <c r="H208" s="171"/>
      <c r="I208" s="174"/>
      <c r="J208" s="185">
        <f>BK208</f>
        <v>0</v>
      </c>
      <c r="K208" s="171"/>
      <c r="L208" s="176"/>
      <c r="M208" s="177"/>
      <c r="N208" s="178"/>
      <c r="O208" s="178"/>
      <c r="P208" s="179">
        <f>P209</f>
        <v>0</v>
      </c>
      <c r="Q208" s="178"/>
      <c r="R208" s="179">
        <f>R209</f>
        <v>0</v>
      </c>
      <c r="S208" s="178"/>
      <c r="T208" s="180">
        <f>T209</f>
        <v>0</v>
      </c>
      <c r="AR208" s="181" t="s">
        <v>82</v>
      </c>
      <c r="AT208" s="182" t="s">
        <v>74</v>
      </c>
      <c r="AU208" s="182" t="s">
        <v>82</v>
      </c>
      <c r="AY208" s="181" t="s">
        <v>182</v>
      </c>
      <c r="BK208" s="183">
        <f>BK209</f>
        <v>0</v>
      </c>
    </row>
    <row r="209" spans="2:65" s="1" customFormat="1" ht="24" customHeight="1">
      <c r="B209" s="35"/>
      <c r="C209" s="186" t="s">
        <v>521</v>
      </c>
      <c r="D209" s="186" t="s">
        <v>184</v>
      </c>
      <c r="E209" s="187" t="s">
        <v>340</v>
      </c>
      <c r="F209" s="188" t="s">
        <v>341</v>
      </c>
      <c r="G209" s="189" t="s">
        <v>243</v>
      </c>
      <c r="H209" s="190">
        <v>120.069</v>
      </c>
      <c r="I209" s="191"/>
      <c r="J209" s="192">
        <f>ROUND(I209*H209,2)</f>
        <v>0</v>
      </c>
      <c r="K209" s="188" t="s">
        <v>188</v>
      </c>
      <c r="L209" s="39"/>
      <c r="M209" s="193" t="s">
        <v>28</v>
      </c>
      <c r="N209" s="194" t="s">
        <v>46</v>
      </c>
      <c r="O209" s="64"/>
      <c r="P209" s="195">
        <f>O209*H209</f>
        <v>0</v>
      </c>
      <c r="Q209" s="195">
        <v>0</v>
      </c>
      <c r="R209" s="195">
        <f>Q209*H209</f>
        <v>0</v>
      </c>
      <c r="S209" s="195">
        <v>0</v>
      </c>
      <c r="T209" s="196">
        <f>S209*H209</f>
        <v>0</v>
      </c>
      <c r="AR209" s="197" t="s">
        <v>189</v>
      </c>
      <c r="AT209" s="197" t="s">
        <v>184</v>
      </c>
      <c r="AU209" s="197" t="s">
        <v>84</v>
      </c>
      <c r="AY209" s="18" t="s">
        <v>182</v>
      </c>
      <c r="BE209" s="198">
        <f>IF(N209="základní",J209,0)</f>
        <v>0</v>
      </c>
      <c r="BF209" s="198">
        <f>IF(N209="snížená",J209,0)</f>
        <v>0</v>
      </c>
      <c r="BG209" s="198">
        <f>IF(N209="zákl. přenesená",J209,0)</f>
        <v>0</v>
      </c>
      <c r="BH209" s="198">
        <f>IF(N209="sníž. přenesená",J209,0)</f>
        <v>0</v>
      </c>
      <c r="BI209" s="198">
        <f>IF(N209="nulová",J209,0)</f>
        <v>0</v>
      </c>
      <c r="BJ209" s="18" t="s">
        <v>82</v>
      </c>
      <c r="BK209" s="198">
        <f>ROUND(I209*H209,2)</f>
        <v>0</v>
      </c>
      <c r="BL209" s="18" t="s">
        <v>189</v>
      </c>
      <c r="BM209" s="197" t="s">
        <v>2042</v>
      </c>
    </row>
    <row r="210" spans="2:65" s="11" customFormat="1" ht="25.9" customHeight="1">
      <c r="B210" s="170"/>
      <c r="C210" s="171"/>
      <c r="D210" s="172" t="s">
        <v>74</v>
      </c>
      <c r="E210" s="173" t="s">
        <v>269</v>
      </c>
      <c r="F210" s="173" t="s">
        <v>645</v>
      </c>
      <c r="G210" s="171"/>
      <c r="H210" s="171"/>
      <c r="I210" s="174"/>
      <c r="J210" s="175">
        <f>BK210</f>
        <v>0</v>
      </c>
      <c r="K210" s="171"/>
      <c r="L210" s="176"/>
      <c r="M210" s="177"/>
      <c r="N210" s="178"/>
      <c r="O210" s="178"/>
      <c r="P210" s="179">
        <f>P211</f>
        <v>0</v>
      </c>
      <c r="Q210" s="178"/>
      <c r="R210" s="179">
        <f>R211</f>
        <v>2.0999999999999998E-2</v>
      </c>
      <c r="S210" s="178"/>
      <c r="T210" s="180">
        <f>T211</f>
        <v>0</v>
      </c>
      <c r="AR210" s="181" t="s">
        <v>203</v>
      </c>
      <c r="AT210" s="182" t="s">
        <v>74</v>
      </c>
      <c r="AU210" s="182" t="s">
        <v>75</v>
      </c>
      <c r="AY210" s="181" t="s">
        <v>182</v>
      </c>
      <c r="BK210" s="183">
        <f>BK211</f>
        <v>0</v>
      </c>
    </row>
    <row r="211" spans="2:65" s="11" customFormat="1" ht="22.9" customHeight="1">
      <c r="B211" s="170"/>
      <c r="C211" s="171"/>
      <c r="D211" s="172" t="s">
        <v>74</v>
      </c>
      <c r="E211" s="184" t="s">
        <v>646</v>
      </c>
      <c r="F211" s="184" t="s">
        <v>647</v>
      </c>
      <c r="G211" s="171"/>
      <c r="H211" s="171"/>
      <c r="I211" s="174"/>
      <c r="J211" s="185">
        <f>BK211</f>
        <v>0</v>
      </c>
      <c r="K211" s="171"/>
      <c r="L211" s="176"/>
      <c r="M211" s="177"/>
      <c r="N211" s="178"/>
      <c r="O211" s="178"/>
      <c r="P211" s="179">
        <f>SUM(P212:P224)</f>
        <v>0</v>
      </c>
      <c r="Q211" s="178"/>
      <c r="R211" s="179">
        <f>SUM(R212:R224)</f>
        <v>2.0999999999999998E-2</v>
      </c>
      <c r="S211" s="178"/>
      <c r="T211" s="180">
        <f>SUM(T212:T224)</f>
        <v>0</v>
      </c>
      <c r="AR211" s="181" t="s">
        <v>203</v>
      </c>
      <c r="AT211" s="182" t="s">
        <v>74</v>
      </c>
      <c r="AU211" s="182" t="s">
        <v>82</v>
      </c>
      <c r="AY211" s="181" t="s">
        <v>182</v>
      </c>
      <c r="BK211" s="183">
        <f>SUM(BK212:BK224)</f>
        <v>0</v>
      </c>
    </row>
    <row r="212" spans="2:65" s="1" customFormat="1" ht="36" customHeight="1">
      <c r="B212" s="35"/>
      <c r="C212" s="186" t="s">
        <v>525</v>
      </c>
      <c r="D212" s="186" t="s">
        <v>184</v>
      </c>
      <c r="E212" s="187" t="s">
        <v>2043</v>
      </c>
      <c r="F212" s="188" t="s">
        <v>2044</v>
      </c>
      <c r="G212" s="189" t="s">
        <v>317</v>
      </c>
      <c r="H212" s="190">
        <v>300</v>
      </c>
      <c r="I212" s="191"/>
      <c r="J212" s="192">
        <f>ROUND(I212*H212,2)</f>
        <v>0</v>
      </c>
      <c r="K212" s="188" t="s">
        <v>188</v>
      </c>
      <c r="L212" s="39"/>
      <c r="M212" s="193" t="s">
        <v>28</v>
      </c>
      <c r="N212" s="194" t="s">
        <v>46</v>
      </c>
      <c r="O212" s="64"/>
      <c r="P212" s="195">
        <f>O212*H212</f>
        <v>0</v>
      </c>
      <c r="Q212" s="195">
        <v>0</v>
      </c>
      <c r="R212" s="195">
        <f>Q212*H212</f>
        <v>0</v>
      </c>
      <c r="S212" s="195">
        <v>0</v>
      </c>
      <c r="T212" s="196">
        <f>S212*H212</f>
        <v>0</v>
      </c>
      <c r="AR212" s="197" t="s">
        <v>650</v>
      </c>
      <c r="AT212" s="197" t="s">
        <v>184</v>
      </c>
      <c r="AU212" s="197" t="s">
        <v>84</v>
      </c>
      <c r="AY212" s="18" t="s">
        <v>182</v>
      </c>
      <c r="BE212" s="198">
        <f>IF(N212="základní",J212,0)</f>
        <v>0</v>
      </c>
      <c r="BF212" s="198">
        <f>IF(N212="snížená",J212,0)</f>
        <v>0</v>
      </c>
      <c r="BG212" s="198">
        <f>IF(N212="zákl. přenesená",J212,0)</f>
        <v>0</v>
      </c>
      <c r="BH212" s="198">
        <f>IF(N212="sníž. přenesená",J212,0)</f>
        <v>0</v>
      </c>
      <c r="BI212" s="198">
        <f>IF(N212="nulová",J212,0)</f>
        <v>0</v>
      </c>
      <c r="BJ212" s="18" t="s">
        <v>82</v>
      </c>
      <c r="BK212" s="198">
        <f>ROUND(I212*H212,2)</f>
        <v>0</v>
      </c>
      <c r="BL212" s="18" t="s">
        <v>650</v>
      </c>
      <c r="BM212" s="197" t="s">
        <v>2045</v>
      </c>
    </row>
    <row r="213" spans="2:65" s="1" customFormat="1" ht="29.25">
      <c r="B213" s="35"/>
      <c r="C213" s="36"/>
      <c r="D213" s="199" t="s">
        <v>191</v>
      </c>
      <c r="E213" s="36"/>
      <c r="F213" s="200" t="s">
        <v>728</v>
      </c>
      <c r="G213" s="36"/>
      <c r="H213" s="36"/>
      <c r="I213" s="115"/>
      <c r="J213" s="36"/>
      <c r="K213" s="36"/>
      <c r="L213" s="39"/>
      <c r="M213" s="201"/>
      <c r="N213" s="64"/>
      <c r="O213" s="64"/>
      <c r="P213" s="64"/>
      <c r="Q213" s="64"/>
      <c r="R213" s="64"/>
      <c r="S213" s="64"/>
      <c r="T213" s="65"/>
      <c r="AT213" s="18" t="s">
        <v>191</v>
      </c>
      <c r="AU213" s="18" t="s">
        <v>84</v>
      </c>
    </row>
    <row r="214" spans="2:65" s="12" customFormat="1">
      <c r="B214" s="202"/>
      <c r="C214" s="203"/>
      <c r="D214" s="199" t="s">
        <v>193</v>
      </c>
      <c r="E214" s="204" t="s">
        <v>28</v>
      </c>
      <c r="F214" s="205" t="s">
        <v>2046</v>
      </c>
      <c r="G214" s="203"/>
      <c r="H214" s="206">
        <v>300</v>
      </c>
      <c r="I214" s="207"/>
      <c r="J214" s="203"/>
      <c r="K214" s="203"/>
      <c r="L214" s="208"/>
      <c r="M214" s="209"/>
      <c r="N214" s="210"/>
      <c r="O214" s="210"/>
      <c r="P214" s="210"/>
      <c r="Q214" s="210"/>
      <c r="R214" s="210"/>
      <c r="S214" s="210"/>
      <c r="T214" s="211"/>
      <c r="AT214" s="212" t="s">
        <v>193</v>
      </c>
      <c r="AU214" s="212" t="s">
        <v>84</v>
      </c>
      <c r="AV214" s="12" t="s">
        <v>84</v>
      </c>
      <c r="AW214" s="12" t="s">
        <v>36</v>
      </c>
      <c r="AX214" s="12" t="s">
        <v>82</v>
      </c>
      <c r="AY214" s="212" t="s">
        <v>182</v>
      </c>
    </row>
    <row r="215" spans="2:65" s="1" customFormat="1" ht="24" customHeight="1">
      <c r="B215" s="35"/>
      <c r="C215" s="186" t="s">
        <v>529</v>
      </c>
      <c r="D215" s="186" t="s">
        <v>184</v>
      </c>
      <c r="E215" s="187" t="s">
        <v>733</v>
      </c>
      <c r="F215" s="188" t="s">
        <v>734</v>
      </c>
      <c r="G215" s="189" t="s">
        <v>317</v>
      </c>
      <c r="H215" s="190">
        <v>300</v>
      </c>
      <c r="I215" s="191"/>
      <c r="J215" s="192">
        <f>ROUND(I215*H215,2)</f>
        <v>0</v>
      </c>
      <c r="K215" s="188" t="s">
        <v>188</v>
      </c>
      <c r="L215" s="39"/>
      <c r="M215" s="193" t="s">
        <v>28</v>
      </c>
      <c r="N215" s="194" t="s">
        <v>46</v>
      </c>
      <c r="O215" s="64"/>
      <c r="P215" s="195">
        <f>O215*H215</f>
        <v>0</v>
      </c>
      <c r="Q215" s="195">
        <v>6.9999999999999994E-5</v>
      </c>
      <c r="R215" s="195">
        <f>Q215*H215</f>
        <v>2.0999999999999998E-2</v>
      </c>
      <c r="S215" s="195">
        <v>0</v>
      </c>
      <c r="T215" s="196">
        <f>S215*H215</f>
        <v>0</v>
      </c>
      <c r="AR215" s="197" t="s">
        <v>650</v>
      </c>
      <c r="AT215" s="197" t="s">
        <v>184</v>
      </c>
      <c r="AU215" s="197" t="s">
        <v>84</v>
      </c>
      <c r="AY215" s="18" t="s">
        <v>182</v>
      </c>
      <c r="BE215" s="198">
        <f>IF(N215="základní",J215,0)</f>
        <v>0</v>
      </c>
      <c r="BF215" s="198">
        <f>IF(N215="snížená",J215,0)</f>
        <v>0</v>
      </c>
      <c r="BG215" s="198">
        <f>IF(N215="zákl. přenesená",J215,0)</f>
        <v>0</v>
      </c>
      <c r="BH215" s="198">
        <f>IF(N215="sníž. přenesená",J215,0)</f>
        <v>0</v>
      </c>
      <c r="BI215" s="198">
        <f>IF(N215="nulová",J215,0)</f>
        <v>0</v>
      </c>
      <c r="BJ215" s="18" t="s">
        <v>82</v>
      </c>
      <c r="BK215" s="198">
        <f>ROUND(I215*H215,2)</f>
        <v>0</v>
      </c>
      <c r="BL215" s="18" t="s">
        <v>650</v>
      </c>
      <c r="BM215" s="197" t="s">
        <v>2047</v>
      </c>
    </row>
    <row r="216" spans="2:65" s="1" customFormat="1" ht="16.5" customHeight="1">
      <c r="B216" s="35"/>
      <c r="C216" s="186" t="s">
        <v>533</v>
      </c>
      <c r="D216" s="186" t="s">
        <v>184</v>
      </c>
      <c r="E216" s="187" t="s">
        <v>659</v>
      </c>
      <c r="F216" s="188" t="s">
        <v>660</v>
      </c>
      <c r="G216" s="189" t="s">
        <v>317</v>
      </c>
      <c r="H216" s="190">
        <v>300</v>
      </c>
      <c r="I216" s="191"/>
      <c r="J216" s="192">
        <f>ROUND(I216*H216,2)</f>
        <v>0</v>
      </c>
      <c r="K216" s="188" t="s">
        <v>188</v>
      </c>
      <c r="L216" s="39"/>
      <c r="M216" s="193" t="s">
        <v>28</v>
      </c>
      <c r="N216" s="194" t="s">
        <v>46</v>
      </c>
      <c r="O216" s="64"/>
      <c r="P216" s="195">
        <f>O216*H216</f>
        <v>0</v>
      </c>
      <c r="Q216" s="195">
        <v>0</v>
      </c>
      <c r="R216" s="195">
        <f>Q216*H216</f>
        <v>0</v>
      </c>
      <c r="S216" s="195">
        <v>0</v>
      </c>
      <c r="T216" s="196">
        <f>S216*H216</f>
        <v>0</v>
      </c>
      <c r="AR216" s="197" t="s">
        <v>650</v>
      </c>
      <c r="AT216" s="197" t="s">
        <v>184</v>
      </c>
      <c r="AU216" s="197" t="s">
        <v>84</v>
      </c>
      <c r="AY216" s="18" t="s">
        <v>182</v>
      </c>
      <c r="BE216" s="198">
        <f>IF(N216="základní",J216,0)</f>
        <v>0</v>
      </c>
      <c r="BF216" s="198">
        <f>IF(N216="snížená",J216,0)</f>
        <v>0</v>
      </c>
      <c r="BG216" s="198">
        <f>IF(N216="zákl. přenesená",J216,0)</f>
        <v>0</v>
      </c>
      <c r="BH216" s="198">
        <f>IF(N216="sníž. přenesená",J216,0)</f>
        <v>0</v>
      </c>
      <c r="BI216" s="198">
        <f>IF(N216="nulová",J216,0)</f>
        <v>0</v>
      </c>
      <c r="BJ216" s="18" t="s">
        <v>82</v>
      </c>
      <c r="BK216" s="198">
        <f>ROUND(I216*H216,2)</f>
        <v>0</v>
      </c>
      <c r="BL216" s="18" t="s">
        <v>650</v>
      </c>
      <c r="BM216" s="197" t="s">
        <v>2048</v>
      </c>
    </row>
    <row r="217" spans="2:65" s="12" customFormat="1">
      <c r="B217" s="202"/>
      <c r="C217" s="203"/>
      <c r="D217" s="199" t="s">
        <v>193</v>
      </c>
      <c r="E217" s="204" t="s">
        <v>28</v>
      </c>
      <c r="F217" s="205" t="s">
        <v>2046</v>
      </c>
      <c r="G217" s="203"/>
      <c r="H217" s="206">
        <v>300</v>
      </c>
      <c r="I217" s="207"/>
      <c r="J217" s="203"/>
      <c r="K217" s="203"/>
      <c r="L217" s="208"/>
      <c r="M217" s="209"/>
      <c r="N217" s="210"/>
      <c r="O217" s="210"/>
      <c r="P217" s="210"/>
      <c r="Q217" s="210"/>
      <c r="R217" s="210"/>
      <c r="S217" s="210"/>
      <c r="T217" s="211"/>
      <c r="AT217" s="212" t="s">
        <v>193</v>
      </c>
      <c r="AU217" s="212" t="s">
        <v>84</v>
      </c>
      <c r="AV217" s="12" t="s">
        <v>84</v>
      </c>
      <c r="AW217" s="12" t="s">
        <v>36</v>
      </c>
      <c r="AX217" s="12" t="s">
        <v>75</v>
      </c>
      <c r="AY217" s="212" t="s">
        <v>182</v>
      </c>
    </row>
    <row r="218" spans="2:65" s="13" customFormat="1">
      <c r="B218" s="213"/>
      <c r="C218" s="214"/>
      <c r="D218" s="199" t="s">
        <v>193</v>
      </c>
      <c r="E218" s="215" t="s">
        <v>28</v>
      </c>
      <c r="F218" s="216" t="s">
        <v>196</v>
      </c>
      <c r="G218" s="214"/>
      <c r="H218" s="217">
        <v>300</v>
      </c>
      <c r="I218" s="218"/>
      <c r="J218" s="214"/>
      <c r="K218" s="214"/>
      <c r="L218" s="219"/>
      <c r="M218" s="220"/>
      <c r="N218" s="221"/>
      <c r="O218" s="221"/>
      <c r="P218" s="221"/>
      <c r="Q218" s="221"/>
      <c r="R218" s="221"/>
      <c r="S218" s="221"/>
      <c r="T218" s="222"/>
      <c r="AT218" s="223" t="s">
        <v>193</v>
      </c>
      <c r="AU218" s="223" t="s">
        <v>84</v>
      </c>
      <c r="AV218" s="13" t="s">
        <v>189</v>
      </c>
      <c r="AW218" s="13" t="s">
        <v>36</v>
      </c>
      <c r="AX218" s="13" t="s">
        <v>82</v>
      </c>
      <c r="AY218" s="223" t="s">
        <v>182</v>
      </c>
    </row>
    <row r="219" spans="2:65" s="1" customFormat="1" ht="16.5" customHeight="1">
      <c r="B219" s="35"/>
      <c r="C219" s="224" t="s">
        <v>542</v>
      </c>
      <c r="D219" s="224" t="s">
        <v>269</v>
      </c>
      <c r="E219" s="225" t="s">
        <v>2049</v>
      </c>
      <c r="F219" s="226" t="s">
        <v>665</v>
      </c>
      <c r="G219" s="227" t="s">
        <v>265</v>
      </c>
      <c r="H219" s="228">
        <v>101.5</v>
      </c>
      <c r="I219" s="229"/>
      <c r="J219" s="230">
        <f>ROUND(I219*H219,2)</f>
        <v>0</v>
      </c>
      <c r="K219" s="226" t="s">
        <v>28</v>
      </c>
      <c r="L219" s="231"/>
      <c r="M219" s="232" t="s">
        <v>28</v>
      </c>
      <c r="N219" s="233" t="s">
        <v>46</v>
      </c>
      <c r="O219" s="64"/>
      <c r="P219" s="195">
        <f>O219*H219</f>
        <v>0</v>
      </c>
      <c r="Q219" s="195">
        <v>0</v>
      </c>
      <c r="R219" s="195">
        <f>Q219*H219</f>
        <v>0</v>
      </c>
      <c r="S219" s="195">
        <v>0</v>
      </c>
      <c r="T219" s="196">
        <f>S219*H219</f>
        <v>0</v>
      </c>
      <c r="AR219" s="197" t="s">
        <v>666</v>
      </c>
      <c r="AT219" s="197" t="s">
        <v>269</v>
      </c>
      <c r="AU219" s="197" t="s">
        <v>84</v>
      </c>
      <c r="AY219" s="18" t="s">
        <v>182</v>
      </c>
      <c r="BE219" s="198">
        <f>IF(N219="základní",J219,0)</f>
        <v>0</v>
      </c>
      <c r="BF219" s="198">
        <f>IF(N219="snížená",J219,0)</f>
        <v>0</v>
      </c>
      <c r="BG219" s="198">
        <f>IF(N219="zákl. přenesená",J219,0)</f>
        <v>0</v>
      </c>
      <c r="BH219" s="198">
        <f>IF(N219="sníž. přenesená",J219,0)</f>
        <v>0</v>
      </c>
      <c r="BI219" s="198">
        <f>IF(N219="nulová",J219,0)</f>
        <v>0</v>
      </c>
      <c r="BJ219" s="18" t="s">
        <v>82</v>
      </c>
      <c r="BK219" s="198">
        <f>ROUND(I219*H219,2)</f>
        <v>0</v>
      </c>
      <c r="BL219" s="18" t="s">
        <v>666</v>
      </c>
      <c r="BM219" s="197" t="s">
        <v>2050</v>
      </c>
    </row>
    <row r="220" spans="2:65" s="1" customFormat="1" ht="19.5">
      <c r="B220" s="35"/>
      <c r="C220" s="36"/>
      <c r="D220" s="199" t="s">
        <v>514</v>
      </c>
      <c r="E220" s="36"/>
      <c r="F220" s="200" t="s">
        <v>668</v>
      </c>
      <c r="G220" s="36"/>
      <c r="H220" s="36"/>
      <c r="I220" s="115"/>
      <c r="J220" s="36"/>
      <c r="K220" s="36"/>
      <c r="L220" s="39"/>
      <c r="M220" s="201"/>
      <c r="N220" s="64"/>
      <c r="O220" s="64"/>
      <c r="P220" s="64"/>
      <c r="Q220" s="64"/>
      <c r="R220" s="64"/>
      <c r="S220" s="64"/>
      <c r="T220" s="65"/>
      <c r="AT220" s="18" t="s">
        <v>514</v>
      </c>
      <c r="AU220" s="18" t="s">
        <v>84</v>
      </c>
    </row>
    <row r="221" spans="2:65" s="12" customFormat="1">
      <c r="B221" s="202"/>
      <c r="C221" s="203"/>
      <c r="D221" s="199" t="s">
        <v>193</v>
      </c>
      <c r="E221" s="204" t="s">
        <v>28</v>
      </c>
      <c r="F221" s="205" t="s">
        <v>2051</v>
      </c>
      <c r="G221" s="203"/>
      <c r="H221" s="206">
        <v>101.5</v>
      </c>
      <c r="I221" s="207"/>
      <c r="J221" s="203"/>
      <c r="K221" s="203"/>
      <c r="L221" s="208"/>
      <c r="M221" s="209"/>
      <c r="N221" s="210"/>
      <c r="O221" s="210"/>
      <c r="P221" s="210"/>
      <c r="Q221" s="210"/>
      <c r="R221" s="210"/>
      <c r="S221" s="210"/>
      <c r="T221" s="211"/>
      <c r="AT221" s="212" t="s">
        <v>193</v>
      </c>
      <c r="AU221" s="212" t="s">
        <v>84</v>
      </c>
      <c r="AV221" s="12" t="s">
        <v>84</v>
      </c>
      <c r="AW221" s="12" t="s">
        <v>36</v>
      </c>
      <c r="AX221" s="12" t="s">
        <v>82</v>
      </c>
      <c r="AY221" s="212" t="s">
        <v>182</v>
      </c>
    </row>
    <row r="222" spans="2:65" s="1" customFormat="1" ht="24" customHeight="1">
      <c r="B222" s="35"/>
      <c r="C222" s="186" t="s">
        <v>546</v>
      </c>
      <c r="D222" s="186" t="s">
        <v>184</v>
      </c>
      <c r="E222" s="187" t="s">
        <v>2052</v>
      </c>
      <c r="F222" s="188" t="s">
        <v>2053</v>
      </c>
      <c r="G222" s="189" t="s">
        <v>317</v>
      </c>
      <c r="H222" s="190">
        <v>300</v>
      </c>
      <c r="I222" s="191"/>
      <c r="J222" s="192">
        <f>ROUND(I222*H222,2)</f>
        <v>0</v>
      </c>
      <c r="K222" s="188" t="s">
        <v>188</v>
      </c>
      <c r="L222" s="39"/>
      <c r="M222" s="193" t="s">
        <v>28</v>
      </c>
      <c r="N222" s="194" t="s">
        <v>46</v>
      </c>
      <c r="O222" s="64"/>
      <c r="P222" s="195">
        <f>O222*H222</f>
        <v>0</v>
      </c>
      <c r="Q222" s="195">
        <v>0</v>
      </c>
      <c r="R222" s="195">
        <f>Q222*H222</f>
        <v>0</v>
      </c>
      <c r="S222" s="195">
        <v>0</v>
      </c>
      <c r="T222" s="196">
        <f>S222*H222</f>
        <v>0</v>
      </c>
      <c r="AR222" s="197" t="s">
        <v>650</v>
      </c>
      <c r="AT222" s="197" t="s">
        <v>184</v>
      </c>
      <c r="AU222" s="197" t="s">
        <v>84</v>
      </c>
      <c r="AY222" s="18" t="s">
        <v>182</v>
      </c>
      <c r="BE222" s="198">
        <f>IF(N222="základní",J222,0)</f>
        <v>0</v>
      </c>
      <c r="BF222" s="198">
        <f>IF(N222="snížená",J222,0)</f>
        <v>0</v>
      </c>
      <c r="BG222" s="198">
        <f>IF(N222="zákl. přenesená",J222,0)</f>
        <v>0</v>
      </c>
      <c r="BH222" s="198">
        <f>IF(N222="sníž. přenesená",J222,0)</f>
        <v>0</v>
      </c>
      <c r="BI222" s="198">
        <f>IF(N222="nulová",J222,0)</f>
        <v>0</v>
      </c>
      <c r="BJ222" s="18" t="s">
        <v>82</v>
      </c>
      <c r="BK222" s="198">
        <f>ROUND(I222*H222,2)</f>
        <v>0</v>
      </c>
      <c r="BL222" s="18" t="s">
        <v>650</v>
      </c>
      <c r="BM222" s="197" t="s">
        <v>2054</v>
      </c>
    </row>
    <row r="223" spans="2:65" s="12" customFormat="1">
      <c r="B223" s="202"/>
      <c r="C223" s="203"/>
      <c r="D223" s="199" t="s">
        <v>193</v>
      </c>
      <c r="E223" s="204" t="s">
        <v>28</v>
      </c>
      <c r="F223" s="205" t="s">
        <v>2055</v>
      </c>
      <c r="G223" s="203"/>
      <c r="H223" s="206">
        <v>300</v>
      </c>
      <c r="I223" s="207"/>
      <c r="J223" s="203"/>
      <c r="K223" s="203"/>
      <c r="L223" s="208"/>
      <c r="M223" s="209"/>
      <c r="N223" s="210"/>
      <c r="O223" s="210"/>
      <c r="P223" s="210"/>
      <c r="Q223" s="210"/>
      <c r="R223" s="210"/>
      <c r="S223" s="210"/>
      <c r="T223" s="211"/>
      <c r="AT223" s="212" t="s">
        <v>193</v>
      </c>
      <c r="AU223" s="212" t="s">
        <v>84</v>
      </c>
      <c r="AV223" s="12" t="s">
        <v>84</v>
      </c>
      <c r="AW223" s="12" t="s">
        <v>36</v>
      </c>
      <c r="AX223" s="12" t="s">
        <v>82</v>
      </c>
      <c r="AY223" s="212" t="s">
        <v>182</v>
      </c>
    </row>
    <row r="224" spans="2:65" s="1" customFormat="1" ht="16.5" customHeight="1">
      <c r="B224" s="35"/>
      <c r="C224" s="186" t="s">
        <v>551</v>
      </c>
      <c r="D224" s="186" t="s">
        <v>184</v>
      </c>
      <c r="E224" s="187" t="s">
        <v>2056</v>
      </c>
      <c r="F224" s="188" t="s">
        <v>2057</v>
      </c>
      <c r="G224" s="189" t="s">
        <v>317</v>
      </c>
      <c r="H224" s="190">
        <v>300</v>
      </c>
      <c r="I224" s="191"/>
      <c r="J224" s="192">
        <f>ROUND(I224*H224,2)</f>
        <v>0</v>
      </c>
      <c r="K224" s="188" t="s">
        <v>28</v>
      </c>
      <c r="L224" s="39"/>
      <c r="M224" s="248" t="s">
        <v>28</v>
      </c>
      <c r="N224" s="249" t="s">
        <v>46</v>
      </c>
      <c r="O224" s="235"/>
      <c r="P224" s="250">
        <f>O224*H224</f>
        <v>0</v>
      </c>
      <c r="Q224" s="250">
        <v>0</v>
      </c>
      <c r="R224" s="250">
        <f>Q224*H224</f>
        <v>0</v>
      </c>
      <c r="S224" s="250">
        <v>0</v>
      </c>
      <c r="T224" s="251">
        <f>S224*H224</f>
        <v>0</v>
      </c>
      <c r="AR224" s="197" t="s">
        <v>650</v>
      </c>
      <c r="AT224" s="197" t="s">
        <v>184</v>
      </c>
      <c r="AU224" s="197" t="s">
        <v>84</v>
      </c>
      <c r="AY224" s="18" t="s">
        <v>182</v>
      </c>
      <c r="BE224" s="198">
        <f>IF(N224="základní",J224,0)</f>
        <v>0</v>
      </c>
      <c r="BF224" s="198">
        <f>IF(N224="snížená",J224,0)</f>
        <v>0</v>
      </c>
      <c r="BG224" s="198">
        <f>IF(N224="zákl. přenesená",J224,0)</f>
        <v>0</v>
      </c>
      <c r="BH224" s="198">
        <f>IF(N224="sníž. přenesená",J224,0)</f>
        <v>0</v>
      </c>
      <c r="BI224" s="198">
        <f>IF(N224="nulová",J224,0)</f>
        <v>0</v>
      </c>
      <c r="BJ224" s="18" t="s">
        <v>82</v>
      </c>
      <c r="BK224" s="198">
        <f>ROUND(I224*H224,2)</f>
        <v>0</v>
      </c>
      <c r="BL224" s="18" t="s">
        <v>650</v>
      </c>
      <c r="BM224" s="197" t="s">
        <v>2058</v>
      </c>
    </row>
    <row r="225" spans="2:12" s="1" customFormat="1" ht="6.95" customHeight="1">
      <c r="B225" s="47"/>
      <c r="C225" s="48"/>
      <c r="D225" s="48"/>
      <c r="E225" s="48"/>
      <c r="F225" s="48"/>
      <c r="G225" s="48"/>
      <c r="H225" s="48"/>
      <c r="I225" s="138"/>
      <c r="J225" s="48"/>
      <c r="K225" s="48"/>
      <c r="L225" s="39"/>
    </row>
  </sheetData>
  <sheetProtection algorithmName="SHA-512" hashValue="5EbTFRTeVm+Eb/k/1JYXggccmqayxMpzF2weub9vyIkCU0RY1xllMqHa1WWoNlNtEx9zRGpGYVRW+MJ6L9MFvg==" saltValue="iTyQoxqCkSOBkDsIte2IUvcGK5pVMxMJt5sOISpN05Hfy5LJyswDX9n8mtv04a8nP4fId/BPic2y2NLML2yJcA==" spinCount="100000" sheet="1" objects="1" scenarios="1" formatColumns="0" formatRows="0" autoFilter="0"/>
  <autoFilter ref="C93:K224"/>
  <mergeCells count="12">
    <mergeCell ref="E86:H86"/>
    <mergeCell ref="L2:V2"/>
    <mergeCell ref="E50:H50"/>
    <mergeCell ref="E52:H52"/>
    <mergeCell ref="E54:H54"/>
    <mergeCell ref="E82:H82"/>
    <mergeCell ref="E84:H84"/>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78"/>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141</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2059</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ROUND(J88,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ROUND((SUM(BE88:BE177)),  2)</f>
        <v>0</v>
      </c>
      <c r="I35" s="127">
        <v>0.21</v>
      </c>
      <c r="J35" s="126">
        <f>ROUND(((SUM(BE88:BE177))*I35),  2)</f>
        <v>0</v>
      </c>
      <c r="L35" s="39"/>
    </row>
    <row r="36" spans="2:12" s="1" customFormat="1" ht="14.45" customHeight="1">
      <c r="B36" s="39"/>
      <c r="E36" s="114" t="s">
        <v>47</v>
      </c>
      <c r="F36" s="126">
        <f>ROUND((SUM(BF88:BF177)),  2)</f>
        <v>0</v>
      </c>
      <c r="I36" s="127">
        <v>0.15</v>
      </c>
      <c r="J36" s="126">
        <f>ROUND(((SUM(BF88:BF177))*I36),  2)</f>
        <v>0</v>
      </c>
      <c r="L36" s="39"/>
    </row>
    <row r="37" spans="2:12" s="1" customFormat="1" ht="14.45" hidden="1" customHeight="1">
      <c r="B37" s="39"/>
      <c r="E37" s="114" t="s">
        <v>48</v>
      </c>
      <c r="F37" s="126">
        <f>ROUND((SUM(BG88:BG177)),  2)</f>
        <v>0</v>
      </c>
      <c r="I37" s="127">
        <v>0.21</v>
      </c>
      <c r="J37" s="126">
        <f>0</f>
        <v>0</v>
      </c>
      <c r="L37" s="39"/>
    </row>
    <row r="38" spans="2:12" s="1" customFormat="1" ht="14.45" hidden="1" customHeight="1">
      <c r="B38" s="39"/>
      <c r="E38" s="114" t="s">
        <v>49</v>
      </c>
      <c r="F38" s="126">
        <f>ROUND((SUM(BH88:BH177)),  2)</f>
        <v>0</v>
      </c>
      <c r="I38" s="127">
        <v>0.15</v>
      </c>
      <c r="J38" s="126">
        <f>0</f>
        <v>0</v>
      </c>
      <c r="L38" s="39"/>
    </row>
    <row r="39" spans="2:12" s="1" customFormat="1" ht="14.45" hidden="1" customHeight="1">
      <c r="B39" s="39"/>
      <c r="E39" s="114" t="s">
        <v>50</v>
      </c>
      <c r="F39" s="126">
        <f>ROUND((SUM(BI88:BI177)),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800 - SO 800 VEGETAČNÍ ÚPRAVY</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J88</f>
        <v>0</v>
      </c>
      <c r="K63" s="36"/>
      <c r="L63" s="39"/>
      <c r="AU63" s="18" t="s">
        <v>160</v>
      </c>
    </row>
    <row r="64" spans="2:47" s="8" customFormat="1" ht="24.95" customHeight="1">
      <c r="B64" s="147"/>
      <c r="C64" s="148"/>
      <c r="D64" s="149" t="s">
        <v>161</v>
      </c>
      <c r="E64" s="150"/>
      <c r="F64" s="150"/>
      <c r="G64" s="150"/>
      <c r="H64" s="150"/>
      <c r="I64" s="151"/>
      <c r="J64" s="152">
        <f>J89</f>
        <v>0</v>
      </c>
      <c r="K64" s="148"/>
      <c r="L64" s="153"/>
    </row>
    <row r="65" spans="2:12" s="9" customFormat="1" ht="19.899999999999999" customHeight="1">
      <c r="B65" s="154"/>
      <c r="C65" s="97"/>
      <c r="D65" s="155" t="s">
        <v>162</v>
      </c>
      <c r="E65" s="156"/>
      <c r="F65" s="156"/>
      <c r="G65" s="156"/>
      <c r="H65" s="156"/>
      <c r="I65" s="157"/>
      <c r="J65" s="158">
        <f>J90</f>
        <v>0</v>
      </c>
      <c r="K65" s="97"/>
      <c r="L65" s="159"/>
    </row>
    <row r="66" spans="2:12" s="9" customFormat="1" ht="19.899999999999999" customHeight="1">
      <c r="B66" s="154"/>
      <c r="C66" s="97"/>
      <c r="D66" s="155" t="s">
        <v>166</v>
      </c>
      <c r="E66" s="156"/>
      <c r="F66" s="156"/>
      <c r="G66" s="156"/>
      <c r="H66" s="156"/>
      <c r="I66" s="157"/>
      <c r="J66" s="158">
        <f>J176</f>
        <v>0</v>
      </c>
      <c r="K66" s="97"/>
      <c r="L66" s="159"/>
    </row>
    <row r="67" spans="2:12" s="1" customFormat="1" ht="21.75" customHeight="1">
      <c r="B67" s="35"/>
      <c r="C67" s="36"/>
      <c r="D67" s="36"/>
      <c r="E67" s="36"/>
      <c r="F67" s="36"/>
      <c r="G67" s="36"/>
      <c r="H67" s="36"/>
      <c r="I67" s="115"/>
      <c r="J67" s="36"/>
      <c r="K67" s="36"/>
      <c r="L67" s="39"/>
    </row>
    <row r="68" spans="2:12" s="1" customFormat="1" ht="6.95" customHeight="1">
      <c r="B68" s="47"/>
      <c r="C68" s="48"/>
      <c r="D68" s="48"/>
      <c r="E68" s="48"/>
      <c r="F68" s="48"/>
      <c r="G68" s="48"/>
      <c r="H68" s="48"/>
      <c r="I68" s="138"/>
      <c r="J68" s="48"/>
      <c r="K68" s="48"/>
      <c r="L68" s="39"/>
    </row>
    <row r="72" spans="2:12" s="1" customFormat="1" ht="6.95" customHeight="1">
      <c r="B72" s="49"/>
      <c r="C72" s="50"/>
      <c r="D72" s="50"/>
      <c r="E72" s="50"/>
      <c r="F72" s="50"/>
      <c r="G72" s="50"/>
      <c r="H72" s="50"/>
      <c r="I72" s="141"/>
      <c r="J72" s="50"/>
      <c r="K72" s="50"/>
      <c r="L72" s="39"/>
    </row>
    <row r="73" spans="2:12" s="1" customFormat="1" ht="24.95" customHeight="1">
      <c r="B73" s="35"/>
      <c r="C73" s="24" t="s">
        <v>167</v>
      </c>
      <c r="D73" s="36"/>
      <c r="E73" s="36"/>
      <c r="F73" s="36"/>
      <c r="G73" s="36"/>
      <c r="H73" s="36"/>
      <c r="I73" s="115"/>
      <c r="J73" s="36"/>
      <c r="K73" s="36"/>
      <c r="L73" s="39"/>
    </row>
    <row r="74" spans="2:12" s="1" customFormat="1" ht="6.95" customHeight="1">
      <c r="B74" s="35"/>
      <c r="C74" s="36"/>
      <c r="D74" s="36"/>
      <c r="E74" s="36"/>
      <c r="F74" s="36"/>
      <c r="G74" s="36"/>
      <c r="H74" s="36"/>
      <c r="I74" s="115"/>
      <c r="J74" s="36"/>
      <c r="K74" s="36"/>
      <c r="L74" s="39"/>
    </row>
    <row r="75" spans="2:12" s="1" customFormat="1" ht="12" customHeight="1">
      <c r="B75" s="35"/>
      <c r="C75" s="30" t="s">
        <v>16</v>
      </c>
      <c r="D75" s="36"/>
      <c r="E75" s="36"/>
      <c r="F75" s="36"/>
      <c r="G75" s="36"/>
      <c r="H75" s="36"/>
      <c r="I75" s="115"/>
      <c r="J75" s="36"/>
      <c r="K75" s="36"/>
      <c r="L75" s="39"/>
    </row>
    <row r="76" spans="2:12" s="1" customFormat="1" ht="16.5" customHeight="1">
      <c r="B76" s="35"/>
      <c r="C76" s="36"/>
      <c r="D76" s="36"/>
      <c r="E76" s="394" t="str">
        <f>E7</f>
        <v>PD aktualizace - parkoviště P+R ČD, Lysá nad Labem</v>
      </c>
      <c r="F76" s="395"/>
      <c r="G76" s="395"/>
      <c r="H76" s="395"/>
      <c r="I76" s="115"/>
      <c r="J76" s="36"/>
      <c r="K76" s="36"/>
      <c r="L76" s="39"/>
    </row>
    <row r="77" spans="2:12" ht="12" customHeight="1">
      <c r="B77" s="22"/>
      <c r="C77" s="30" t="s">
        <v>152</v>
      </c>
      <c r="D77" s="23"/>
      <c r="E77" s="23"/>
      <c r="F77" s="23"/>
      <c r="G77" s="23"/>
      <c r="H77" s="23"/>
      <c r="J77" s="23"/>
      <c r="K77" s="23"/>
      <c r="L77" s="21"/>
    </row>
    <row r="78" spans="2:12" s="1" customFormat="1" ht="16.5" customHeight="1">
      <c r="B78" s="35"/>
      <c r="C78" s="36"/>
      <c r="D78" s="36"/>
      <c r="E78" s="394" t="s">
        <v>1095</v>
      </c>
      <c r="F78" s="393"/>
      <c r="G78" s="393"/>
      <c r="H78" s="393"/>
      <c r="I78" s="115"/>
      <c r="J78" s="36"/>
      <c r="K78" s="36"/>
      <c r="L78" s="39"/>
    </row>
    <row r="79" spans="2:12" s="1" customFormat="1" ht="12" customHeight="1">
      <c r="B79" s="35"/>
      <c r="C79" s="30" t="s">
        <v>154</v>
      </c>
      <c r="D79" s="36"/>
      <c r="E79" s="36"/>
      <c r="F79" s="36"/>
      <c r="G79" s="36"/>
      <c r="H79" s="36"/>
      <c r="I79" s="115"/>
      <c r="J79" s="36"/>
      <c r="K79" s="36"/>
      <c r="L79" s="39"/>
    </row>
    <row r="80" spans="2:12" s="1" customFormat="1" ht="16.5" customHeight="1">
      <c r="B80" s="35"/>
      <c r="C80" s="36"/>
      <c r="D80" s="36"/>
      <c r="E80" s="377" t="str">
        <f>E11</f>
        <v>800 - SO 800 VEGETAČNÍ ÚPRAVY</v>
      </c>
      <c r="F80" s="393"/>
      <c r="G80" s="393"/>
      <c r="H80" s="393"/>
      <c r="I80" s="115"/>
      <c r="J80" s="36"/>
      <c r="K80" s="36"/>
      <c r="L80" s="39"/>
    </row>
    <row r="81" spans="2:65" s="1" customFormat="1" ht="6.95" customHeight="1">
      <c r="B81" s="35"/>
      <c r="C81" s="36"/>
      <c r="D81" s="36"/>
      <c r="E81" s="36"/>
      <c r="F81" s="36"/>
      <c r="G81" s="36"/>
      <c r="H81" s="36"/>
      <c r="I81" s="115"/>
      <c r="J81" s="36"/>
      <c r="K81" s="36"/>
      <c r="L81" s="39"/>
    </row>
    <row r="82" spans="2:65" s="1" customFormat="1" ht="12" customHeight="1">
      <c r="B82" s="35"/>
      <c r="C82" s="30" t="s">
        <v>22</v>
      </c>
      <c r="D82" s="36"/>
      <c r="E82" s="36"/>
      <c r="F82" s="28" t="str">
        <f>F14</f>
        <v>Čapkova ul.</v>
      </c>
      <c r="G82" s="36"/>
      <c r="H82" s="36"/>
      <c r="I82" s="116" t="s">
        <v>24</v>
      </c>
      <c r="J82" s="59" t="str">
        <f>IF(J14="","",J14)</f>
        <v>8. 3. 2019</v>
      </c>
      <c r="K82" s="36"/>
      <c r="L82" s="39"/>
    </row>
    <row r="83" spans="2:65" s="1" customFormat="1" ht="6.95" customHeight="1">
      <c r="B83" s="35"/>
      <c r="C83" s="36"/>
      <c r="D83" s="36"/>
      <c r="E83" s="36"/>
      <c r="F83" s="36"/>
      <c r="G83" s="36"/>
      <c r="H83" s="36"/>
      <c r="I83" s="115"/>
      <c r="J83" s="36"/>
      <c r="K83" s="36"/>
      <c r="L83" s="39"/>
    </row>
    <row r="84" spans="2:65" s="1" customFormat="1" ht="27.95" customHeight="1">
      <c r="B84" s="35"/>
      <c r="C84" s="30" t="s">
        <v>26</v>
      </c>
      <c r="D84" s="36"/>
      <c r="E84" s="36"/>
      <c r="F84" s="28" t="str">
        <f>E17</f>
        <v>Město Lysá nad Labem</v>
      </c>
      <c r="G84" s="36"/>
      <c r="H84" s="36"/>
      <c r="I84" s="116" t="s">
        <v>33</v>
      </c>
      <c r="J84" s="33" t="str">
        <f>E23</f>
        <v>AllPlan Projekt s.r.o.</v>
      </c>
      <c r="K84" s="36"/>
      <c r="L84" s="39"/>
    </row>
    <row r="85" spans="2:65" s="1" customFormat="1" ht="15.2" customHeight="1">
      <c r="B85" s="35"/>
      <c r="C85" s="30" t="s">
        <v>31</v>
      </c>
      <c r="D85" s="36"/>
      <c r="E85" s="36"/>
      <c r="F85" s="28" t="str">
        <f>IF(E20="","",E20)</f>
        <v>Vyplň údaj</v>
      </c>
      <c r="G85" s="36"/>
      <c r="H85" s="36"/>
      <c r="I85" s="116" t="s">
        <v>37</v>
      </c>
      <c r="J85" s="33" t="str">
        <f>E26</f>
        <v>Křišťál</v>
      </c>
      <c r="K85" s="36"/>
      <c r="L85" s="39"/>
    </row>
    <row r="86" spans="2:65" s="1" customFormat="1" ht="10.35" customHeight="1">
      <c r="B86" s="35"/>
      <c r="C86" s="36"/>
      <c r="D86" s="36"/>
      <c r="E86" s="36"/>
      <c r="F86" s="36"/>
      <c r="G86" s="36"/>
      <c r="H86" s="36"/>
      <c r="I86" s="115"/>
      <c r="J86" s="36"/>
      <c r="K86" s="36"/>
      <c r="L86" s="39"/>
    </row>
    <row r="87" spans="2:65" s="10" customFormat="1" ht="29.25" customHeight="1">
      <c r="B87" s="160"/>
      <c r="C87" s="161" t="s">
        <v>168</v>
      </c>
      <c r="D87" s="162" t="s">
        <v>60</v>
      </c>
      <c r="E87" s="162" t="s">
        <v>56</v>
      </c>
      <c r="F87" s="162" t="s">
        <v>57</v>
      </c>
      <c r="G87" s="162" t="s">
        <v>169</v>
      </c>
      <c r="H87" s="162" t="s">
        <v>170</v>
      </c>
      <c r="I87" s="163" t="s">
        <v>171</v>
      </c>
      <c r="J87" s="162" t="s">
        <v>159</v>
      </c>
      <c r="K87" s="164" t="s">
        <v>172</v>
      </c>
      <c r="L87" s="165"/>
      <c r="M87" s="68" t="s">
        <v>28</v>
      </c>
      <c r="N87" s="69" t="s">
        <v>45</v>
      </c>
      <c r="O87" s="69" t="s">
        <v>173</v>
      </c>
      <c r="P87" s="69" t="s">
        <v>174</v>
      </c>
      <c r="Q87" s="69" t="s">
        <v>175</v>
      </c>
      <c r="R87" s="69" t="s">
        <v>176</v>
      </c>
      <c r="S87" s="69" t="s">
        <v>177</v>
      </c>
      <c r="T87" s="70" t="s">
        <v>178</v>
      </c>
    </row>
    <row r="88" spans="2:65" s="1" customFormat="1" ht="22.9" customHeight="1">
      <c r="B88" s="35"/>
      <c r="C88" s="75" t="s">
        <v>179</v>
      </c>
      <c r="D88" s="36"/>
      <c r="E88" s="36"/>
      <c r="F88" s="36"/>
      <c r="G88" s="36"/>
      <c r="H88" s="36"/>
      <c r="I88" s="115"/>
      <c r="J88" s="166">
        <f>BK88</f>
        <v>0</v>
      </c>
      <c r="K88" s="36"/>
      <c r="L88" s="39"/>
      <c r="M88" s="71"/>
      <c r="N88" s="72"/>
      <c r="O88" s="72"/>
      <c r="P88" s="167">
        <f>P89</f>
        <v>0</v>
      </c>
      <c r="Q88" s="72"/>
      <c r="R88" s="167">
        <f>R89</f>
        <v>5.9421298399999998</v>
      </c>
      <c r="S88" s="72"/>
      <c r="T88" s="168">
        <f>T89</f>
        <v>0</v>
      </c>
      <c r="AT88" s="18" t="s">
        <v>74</v>
      </c>
      <c r="AU88" s="18" t="s">
        <v>160</v>
      </c>
      <c r="BK88" s="169">
        <f>BK89</f>
        <v>0</v>
      </c>
    </row>
    <row r="89" spans="2:65" s="11" customFormat="1" ht="25.9" customHeight="1">
      <c r="B89" s="170"/>
      <c r="C89" s="171"/>
      <c r="D89" s="172" t="s">
        <v>74</v>
      </c>
      <c r="E89" s="173" t="s">
        <v>180</v>
      </c>
      <c r="F89" s="173" t="s">
        <v>181</v>
      </c>
      <c r="G89" s="171"/>
      <c r="H89" s="171"/>
      <c r="I89" s="174"/>
      <c r="J89" s="175">
        <f>BK89</f>
        <v>0</v>
      </c>
      <c r="K89" s="171"/>
      <c r="L89" s="176"/>
      <c r="M89" s="177"/>
      <c r="N89" s="178"/>
      <c r="O89" s="178"/>
      <c r="P89" s="179">
        <f>P90+P176</f>
        <v>0</v>
      </c>
      <c r="Q89" s="178"/>
      <c r="R89" s="179">
        <f>R90+R176</f>
        <v>5.9421298399999998</v>
      </c>
      <c r="S89" s="178"/>
      <c r="T89" s="180">
        <f>T90+T176</f>
        <v>0</v>
      </c>
      <c r="AR89" s="181" t="s">
        <v>82</v>
      </c>
      <c r="AT89" s="182" t="s">
        <v>74</v>
      </c>
      <c r="AU89" s="182" t="s">
        <v>75</v>
      </c>
      <c r="AY89" s="181" t="s">
        <v>182</v>
      </c>
      <c r="BK89" s="183">
        <f>BK90+BK176</f>
        <v>0</v>
      </c>
    </row>
    <row r="90" spans="2:65" s="11" customFormat="1" ht="22.9" customHeight="1">
      <c r="B90" s="170"/>
      <c r="C90" s="171"/>
      <c r="D90" s="172" t="s">
        <v>74</v>
      </c>
      <c r="E90" s="184" t="s">
        <v>82</v>
      </c>
      <c r="F90" s="184" t="s">
        <v>183</v>
      </c>
      <c r="G90" s="171"/>
      <c r="H90" s="171"/>
      <c r="I90" s="174"/>
      <c r="J90" s="185">
        <f>BK90</f>
        <v>0</v>
      </c>
      <c r="K90" s="171"/>
      <c r="L90" s="176"/>
      <c r="M90" s="177"/>
      <c r="N90" s="178"/>
      <c r="O90" s="178"/>
      <c r="P90" s="179">
        <f>SUM(P91:P175)</f>
        <v>0</v>
      </c>
      <c r="Q90" s="178"/>
      <c r="R90" s="179">
        <f>SUM(R91:R175)</f>
        <v>5.9421298399999998</v>
      </c>
      <c r="S90" s="178"/>
      <c r="T90" s="180">
        <f>SUM(T91:T175)</f>
        <v>0</v>
      </c>
      <c r="AR90" s="181" t="s">
        <v>82</v>
      </c>
      <c r="AT90" s="182" t="s">
        <v>74</v>
      </c>
      <c r="AU90" s="182" t="s">
        <v>82</v>
      </c>
      <c r="AY90" s="181" t="s">
        <v>182</v>
      </c>
      <c r="BK90" s="183">
        <f>SUM(BK91:BK175)</f>
        <v>0</v>
      </c>
    </row>
    <row r="91" spans="2:65" s="1" customFormat="1" ht="24" customHeight="1">
      <c r="B91" s="35"/>
      <c r="C91" s="186" t="s">
        <v>82</v>
      </c>
      <c r="D91" s="186" t="s">
        <v>184</v>
      </c>
      <c r="E91" s="187" t="s">
        <v>2060</v>
      </c>
      <c r="F91" s="188" t="s">
        <v>2061</v>
      </c>
      <c r="G91" s="189" t="s">
        <v>187</v>
      </c>
      <c r="H91" s="190">
        <v>199.34800000000001</v>
      </c>
      <c r="I91" s="191"/>
      <c r="J91" s="192">
        <f>ROUND(I91*H91,2)</f>
        <v>0</v>
      </c>
      <c r="K91" s="188" t="s">
        <v>188</v>
      </c>
      <c r="L91" s="39"/>
      <c r="M91" s="193" t="s">
        <v>28</v>
      </c>
      <c r="N91" s="194" t="s">
        <v>46</v>
      </c>
      <c r="O91" s="64"/>
      <c r="P91" s="195">
        <f>O91*H91</f>
        <v>0</v>
      </c>
      <c r="Q91" s="195">
        <v>0</v>
      </c>
      <c r="R91" s="195">
        <f>Q91*H91</f>
        <v>0</v>
      </c>
      <c r="S91" s="195">
        <v>0</v>
      </c>
      <c r="T91" s="196">
        <f>S91*H91</f>
        <v>0</v>
      </c>
      <c r="AR91" s="197" t="s">
        <v>189</v>
      </c>
      <c r="AT91" s="197" t="s">
        <v>184</v>
      </c>
      <c r="AU91" s="197" t="s">
        <v>84</v>
      </c>
      <c r="AY91" s="18" t="s">
        <v>182</v>
      </c>
      <c r="BE91" s="198">
        <f>IF(N91="základní",J91,0)</f>
        <v>0</v>
      </c>
      <c r="BF91" s="198">
        <f>IF(N91="snížená",J91,0)</f>
        <v>0</v>
      </c>
      <c r="BG91" s="198">
        <f>IF(N91="zákl. přenesená",J91,0)</f>
        <v>0</v>
      </c>
      <c r="BH91" s="198">
        <f>IF(N91="sníž. přenesená",J91,0)</f>
        <v>0</v>
      </c>
      <c r="BI91" s="198">
        <f>IF(N91="nulová",J91,0)</f>
        <v>0</v>
      </c>
      <c r="BJ91" s="18" t="s">
        <v>82</v>
      </c>
      <c r="BK91" s="198">
        <f>ROUND(I91*H91,2)</f>
        <v>0</v>
      </c>
      <c r="BL91" s="18" t="s">
        <v>189</v>
      </c>
      <c r="BM91" s="197" t="s">
        <v>2062</v>
      </c>
    </row>
    <row r="92" spans="2:65" s="1" customFormat="1" ht="68.25">
      <c r="B92" s="35"/>
      <c r="C92" s="36"/>
      <c r="D92" s="199" t="s">
        <v>191</v>
      </c>
      <c r="E92" s="36"/>
      <c r="F92" s="200" t="s">
        <v>212</v>
      </c>
      <c r="G92" s="36"/>
      <c r="H92" s="36"/>
      <c r="I92" s="115"/>
      <c r="J92" s="36"/>
      <c r="K92" s="36"/>
      <c r="L92" s="39"/>
      <c r="M92" s="201"/>
      <c r="N92" s="64"/>
      <c r="O92" s="64"/>
      <c r="P92" s="64"/>
      <c r="Q92" s="64"/>
      <c r="R92" s="64"/>
      <c r="S92" s="64"/>
      <c r="T92" s="65"/>
      <c r="AT92" s="18" t="s">
        <v>191</v>
      </c>
      <c r="AU92" s="18" t="s">
        <v>84</v>
      </c>
    </row>
    <row r="93" spans="2:65" s="12" customFormat="1">
      <c r="B93" s="202"/>
      <c r="C93" s="203"/>
      <c r="D93" s="199" t="s">
        <v>193</v>
      </c>
      <c r="E93" s="204" t="s">
        <v>28</v>
      </c>
      <c r="F93" s="205" t="s">
        <v>2063</v>
      </c>
      <c r="G93" s="203"/>
      <c r="H93" s="206">
        <v>14.79</v>
      </c>
      <c r="I93" s="207"/>
      <c r="J93" s="203"/>
      <c r="K93" s="203"/>
      <c r="L93" s="208"/>
      <c r="M93" s="209"/>
      <c r="N93" s="210"/>
      <c r="O93" s="210"/>
      <c r="P93" s="210"/>
      <c r="Q93" s="210"/>
      <c r="R93" s="210"/>
      <c r="S93" s="210"/>
      <c r="T93" s="211"/>
      <c r="AT93" s="212" t="s">
        <v>193</v>
      </c>
      <c r="AU93" s="212" t="s">
        <v>84</v>
      </c>
      <c r="AV93" s="12" t="s">
        <v>84</v>
      </c>
      <c r="AW93" s="12" t="s">
        <v>36</v>
      </c>
      <c r="AX93" s="12" t="s">
        <v>75</v>
      </c>
      <c r="AY93" s="212" t="s">
        <v>182</v>
      </c>
    </row>
    <row r="94" spans="2:65" s="12" customFormat="1">
      <c r="B94" s="202"/>
      <c r="C94" s="203"/>
      <c r="D94" s="199" t="s">
        <v>193</v>
      </c>
      <c r="E94" s="204" t="s">
        <v>28</v>
      </c>
      <c r="F94" s="205" t="s">
        <v>2064</v>
      </c>
      <c r="G94" s="203"/>
      <c r="H94" s="206">
        <v>1.0629999999999999</v>
      </c>
      <c r="I94" s="207"/>
      <c r="J94" s="203"/>
      <c r="K94" s="203"/>
      <c r="L94" s="208"/>
      <c r="M94" s="209"/>
      <c r="N94" s="210"/>
      <c r="O94" s="210"/>
      <c r="P94" s="210"/>
      <c r="Q94" s="210"/>
      <c r="R94" s="210"/>
      <c r="S94" s="210"/>
      <c r="T94" s="211"/>
      <c r="AT94" s="212" t="s">
        <v>193</v>
      </c>
      <c r="AU94" s="212" t="s">
        <v>84</v>
      </c>
      <c r="AV94" s="12" t="s">
        <v>84</v>
      </c>
      <c r="AW94" s="12" t="s">
        <v>36</v>
      </c>
      <c r="AX94" s="12" t="s">
        <v>75</v>
      </c>
      <c r="AY94" s="212" t="s">
        <v>182</v>
      </c>
    </row>
    <row r="95" spans="2:65" s="12" customFormat="1">
      <c r="B95" s="202"/>
      <c r="C95" s="203"/>
      <c r="D95" s="199" t="s">
        <v>193</v>
      </c>
      <c r="E95" s="204" t="s">
        <v>28</v>
      </c>
      <c r="F95" s="205" t="s">
        <v>2065</v>
      </c>
      <c r="G95" s="203"/>
      <c r="H95" s="206">
        <v>1.02</v>
      </c>
      <c r="I95" s="207"/>
      <c r="J95" s="203"/>
      <c r="K95" s="203"/>
      <c r="L95" s="208"/>
      <c r="M95" s="209"/>
      <c r="N95" s="210"/>
      <c r="O95" s="210"/>
      <c r="P95" s="210"/>
      <c r="Q95" s="210"/>
      <c r="R95" s="210"/>
      <c r="S95" s="210"/>
      <c r="T95" s="211"/>
      <c r="AT95" s="212" t="s">
        <v>193</v>
      </c>
      <c r="AU95" s="212" t="s">
        <v>84</v>
      </c>
      <c r="AV95" s="12" t="s">
        <v>84</v>
      </c>
      <c r="AW95" s="12" t="s">
        <v>36</v>
      </c>
      <c r="AX95" s="12" t="s">
        <v>75</v>
      </c>
      <c r="AY95" s="212" t="s">
        <v>182</v>
      </c>
    </row>
    <row r="96" spans="2:65" s="12" customFormat="1">
      <c r="B96" s="202"/>
      <c r="C96" s="203"/>
      <c r="D96" s="199" t="s">
        <v>193</v>
      </c>
      <c r="E96" s="204" t="s">
        <v>28</v>
      </c>
      <c r="F96" s="205" t="s">
        <v>2066</v>
      </c>
      <c r="G96" s="203"/>
      <c r="H96" s="206">
        <v>41.22</v>
      </c>
      <c r="I96" s="207"/>
      <c r="J96" s="203"/>
      <c r="K96" s="203"/>
      <c r="L96" s="208"/>
      <c r="M96" s="209"/>
      <c r="N96" s="210"/>
      <c r="O96" s="210"/>
      <c r="P96" s="210"/>
      <c r="Q96" s="210"/>
      <c r="R96" s="210"/>
      <c r="S96" s="210"/>
      <c r="T96" s="211"/>
      <c r="AT96" s="212" t="s">
        <v>193</v>
      </c>
      <c r="AU96" s="212" t="s">
        <v>84</v>
      </c>
      <c r="AV96" s="12" t="s">
        <v>84</v>
      </c>
      <c r="AW96" s="12" t="s">
        <v>36</v>
      </c>
      <c r="AX96" s="12" t="s">
        <v>75</v>
      </c>
      <c r="AY96" s="212" t="s">
        <v>182</v>
      </c>
    </row>
    <row r="97" spans="2:65" s="12" customFormat="1">
      <c r="B97" s="202"/>
      <c r="C97" s="203"/>
      <c r="D97" s="199" t="s">
        <v>193</v>
      </c>
      <c r="E97" s="204" t="s">
        <v>28</v>
      </c>
      <c r="F97" s="205" t="s">
        <v>2067</v>
      </c>
      <c r="G97" s="203"/>
      <c r="H97" s="206">
        <v>107.76</v>
      </c>
      <c r="I97" s="207"/>
      <c r="J97" s="203"/>
      <c r="K97" s="203"/>
      <c r="L97" s="208"/>
      <c r="M97" s="209"/>
      <c r="N97" s="210"/>
      <c r="O97" s="210"/>
      <c r="P97" s="210"/>
      <c r="Q97" s="210"/>
      <c r="R97" s="210"/>
      <c r="S97" s="210"/>
      <c r="T97" s="211"/>
      <c r="AT97" s="212" t="s">
        <v>193</v>
      </c>
      <c r="AU97" s="212" t="s">
        <v>84</v>
      </c>
      <c r="AV97" s="12" t="s">
        <v>84</v>
      </c>
      <c r="AW97" s="12" t="s">
        <v>36</v>
      </c>
      <c r="AX97" s="12" t="s">
        <v>75</v>
      </c>
      <c r="AY97" s="212" t="s">
        <v>182</v>
      </c>
    </row>
    <row r="98" spans="2:65" s="12" customFormat="1">
      <c r="B98" s="202"/>
      <c r="C98" s="203"/>
      <c r="D98" s="199" t="s">
        <v>193</v>
      </c>
      <c r="E98" s="204" t="s">
        <v>28</v>
      </c>
      <c r="F98" s="205" t="s">
        <v>2068</v>
      </c>
      <c r="G98" s="203"/>
      <c r="H98" s="206">
        <v>33.494999999999997</v>
      </c>
      <c r="I98" s="207"/>
      <c r="J98" s="203"/>
      <c r="K98" s="203"/>
      <c r="L98" s="208"/>
      <c r="M98" s="209"/>
      <c r="N98" s="210"/>
      <c r="O98" s="210"/>
      <c r="P98" s="210"/>
      <c r="Q98" s="210"/>
      <c r="R98" s="210"/>
      <c r="S98" s="210"/>
      <c r="T98" s="211"/>
      <c r="AT98" s="212" t="s">
        <v>193</v>
      </c>
      <c r="AU98" s="212" t="s">
        <v>84</v>
      </c>
      <c r="AV98" s="12" t="s">
        <v>84</v>
      </c>
      <c r="AW98" s="12" t="s">
        <v>36</v>
      </c>
      <c r="AX98" s="12" t="s">
        <v>75</v>
      </c>
      <c r="AY98" s="212" t="s">
        <v>182</v>
      </c>
    </row>
    <row r="99" spans="2:65" s="13" customFormat="1">
      <c r="B99" s="213"/>
      <c r="C99" s="214"/>
      <c r="D99" s="199" t="s">
        <v>193</v>
      </c>
      <c r="E99" s="215" t="s">
        <v>28</v>
      </c>
      <c r="F99" s="216" t="s">
        <v>196</v>
      </c>
      <c r="G99" s="214"/>
      <c r="H99" s="217">
        <v>199.34800000000001</v>
      </c>
      <c r="I99" s="218"/>
      <c r="J99" s="214"/>
      <c r="K99" s="214"/>
      <c r="L99" s="219"/>
      <c r="M99" s="220"/>
      <c r="N99" s="221"/>
      <c r="O99" s="221"/>
      <c r="P99" s="221"/>
      <c r="Q99" s="221"/>
      <c r="R99" s="221"/>
      <c r="S99" s="221"/>
      <c r="T99" s="222"/>
      <c r="AT99" s="223" t="s">
        <v>193</v>
      </c>
      <c r="AU99" s="223" t="s">
        <v>84</v>
      </c>
      <c r="AV99" s="13" t="s">
        <v>189</v>
      </c>
      <c r="AW99" s="13" t="s">
        <v>36</v>
      </c>
      <c r="AX99" s="13" t="s">
        <v>82</v>
      </c>
      <c r="AY99" s="223" t="s">
        <v>182</v>
      </c>
    </row>
    <row r="100" spans="2:65" s="1" customFormat="1" ht="24" customHeight="1">
      <c r="B100" s="35"/>
      <c r="C100" s="186" t="s">
        <v>84</v>
      </c>
      <c r="D100" s="186" t="s">
        <v>184</v>
      </c>
      <c r="E100" s="187" t="s">
        <v>221</v>
      </c>
      <c r="F100" s="188" t="s">
        <v>222</v>
      </c>
      <c r="G100" s="189" t="s">
        <v>187</v>
      </c>
      <c r="H100" s="190">
        <v>16.873000000000001</v>
      </c>
      <c r="I100" s="191"/>
      <c r="J100" s="192">
        <f>ROUND(I100*H100,2)</f>
        <v>0</v>
      </c>
      <c r="K100" s="188" t="s">
        <v>188</v>
      </c>
      <c r="L100" s="39"/>
      <c r="M100" s="193" t="s">
        <v>28</v>
      </c>
      <c r="N100" s="194" t="s">
        <v>46</v>
      </c>
      <c r="O100" s="64"/>
      <c r="P100" s="195">
        <f>O100*H100</f>
        <v>0</v>
      </c>
      <c r="Q100" s="195">
        <v>0</v>
      </c>
      <c r="R100" s="195">
        <f>Q100*H100</f>
        <v>0</v>
      </c>
      <c r="S100" s="195">
        <v>0</v>
      </c>
      <c r="T100" s="196">
        <f>S100*H100</f>
        <v>0</v>
      </c>
      <c r="AR100" s="197" t="s">
        <v>189</v>
      </c>
      <c r="AT100" s="197" t="s">
        <v>184</v>
      </c>
      <c r="AU100" s="197" t="s">
        <v>84</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189</v>
      </c>
      <c r="BM100" s="197" t="s">
        <v>2069</v>
      </c>
    </row>
    <row r="101" spans="2:65" s="1" customFormat="1" ht="136.5">
      <c r="B101" s="35"/>
      <c r="C101" s="36"/>
      <c r="D101" s="199" t="s">
        <v>191</v>
      </c>
      <c r="E101" s="36"/>
      <c r="F101" s="200" t="s">
        <v>218</v>
      </c>
      <c r="G101" s="36"/>
      <c r="H101" s="36"/>
      <c r="I101" s="115"/>
      <c r="J101" s="36"/>
      <c r="K101" s="36"/>
      <c r="L101" s="39"/>
      <c r="M101" s="201"/>
      <c r="N101" s="64"/>
      <c r="O101" s="64"/>
      <c r="P101" s="64"/>
      <c r="Q101" s="64"/>
      <c r="R101" s="64"/>
      <c r="S101" s="64"/>
      <c r="T101" s="65"/>
      <c r="AT101" s="18" t="s">
        <v>191</v>
      </c>
      <c r="AU101" s="18" t="s">
        <v>84</v>
      </c>
    </row>
    <row r="102" spans="2:65" s="12" customFormat="1">
      <c r="B102" s="202"/>
      <c r="C102" s="203"/>
      <c r="D102" s="199" t="s">
        <v>193</v>
      </c>
      <c r="E102" s="204" t="s">
        <v>28</v>
      </c>
      <c r="F102" s="205" t="s">
        <v>2070</v>
      </c>
      <c r="G102" s="203"/>
      <c r="H102" s="206">
        <v>16.873000000000001</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36" customHeight="1">
      <c r="B103" s="35"/>
      <c r="C103" s="186" t="s">
        <v>203</v>
      </c>
      <c r="D103" s="186" t="s">
        <v>184</v>
      </c>
      <c r="E103" s="187" t="s">
        <v>226</v>
      </c>
      <c r="F103" s="188" t="s">
        <v>227</v>
      </c>
      <c r="G103" s="189" t="s">
        <v>187</v>
      </c>
      <c r="H103" s="190">
        <v>674.92</v>
      </c>
      <c r="I103" s="191"/>
      <c r="J103" s="192">
        <f>ROUND(I103*H103,2)</f>
        <v>0</v>
      </c>
      <c r="K103" s="188" t="s">
        <v>188</v>
      </c>
      <c r="L103" s="39"/>
      <c r="M103" s="193" t="s">
        <v>28</v>
      </c>
      <c r="N103" s="194" t="s">
        <v>46</v>
      </c>
      <c r="O103" s="64"/>
      <c r="P103" s="195">
        <f>O103*H103</f>
        <v>0</v>
      </c>
      <c r="Q103" s="195">
        <v>0</v>
      </c>
      <c r="R103" s="195">
        <f>Q103*H103</f>
        <v>0</v>
      </c>
      <c r="S103" s="195">
        <v>0</v>
      </c>
      <c r="T103" s="196">
        <f>S103*H103</f>
        <v>0</v>
      </c>
      <c r="AR103" s="197" t="s">
        <v>189</v>
      </c>
      <c r="AT103" s="197" t="s">
        <v>184</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189</v>
      </c>
      <c r="BM103" s="197" t="s">
        <v>2071</v>
      </c>
    </row>
    <row r="104" spans="2:65" s="1" customFormat="1" ht="136.5">
      <c r="B104" s="35"/>
      <c r="C104" s="36"/>
      <c r="D104" s="199" t="s">
        <v>191</v>
      </c>
      <c r="E104" s="36"/>
      <c r="F104" s="200" t="s">
        <v>218</v>
      </c>
      <c r="G104" s="36"/>
      <c r="H104" s="36"/>
      <c r="I104" s="115"/>
      <c r="J104" s="36"/>
      <c r="K104" s="36"/>
      <c r="L104" s="39"/>
      <c r="M104" s="201"/>
      <c r="N104" s="64"/>
      <c r="O104" s="64"/>
      <c r="P104" s="64"/>
      <c r="Q104" s="64"/>
      <c r="R104" s="64"/>
      <c r="S104" s="64"/>
      <c r="T104" s="65"/>
      <c r="AT104" s="18" t="s">
        <v>191</v>
      </c>
      <c r="AU104" s="18" t="s">
        <v>84</v>
      </c>
    </row>
    <row r="105" spans="2:65" s="12" customFormat="1">
      <c r="B105" s="202"/>
      <c r="C105" s="203"/>
      <c r="D105" s="199" t="s">
        <v>193</v>
      </c>
      <c r="E105" s="204" t="s">
        <v>28</v>
      </c>
      <c r="F105" s="205" t="s">
        <v>2072</v>
      </c>
      <c r="G105" s="203"/>
      <c r="H105" s="206">
        <v>674.92</v>
      </c>
      <c r="I105" s="207"/>
      <c r="J105" s="203"/>
      <c r="K105" s="203"/>
      <c r="L105" s="208"/>
      <c r="M105" s="209"/>
      <c r="N105" s="210"/>
      <c r="O105" s="210"/>
      <c r="P105" s="210"/>
      <c r="Q105" s="210"/>
      <c r="R105" s="210"/>
      <c r="S105" s="210"/>
      <c r="T105" s="211"/>
      <c r="AT105" s="212" t="s">
        <v>193</v>
      </c>
      <c r="AU105" s="212" t="s">
        <v>84</v>
      </c>
      <c r="AV105" s="12" t="s">
        <v>84</v>
      </c>
      <c r="AW105" s="12" t="s">
        <v>36</v>
      </c>
      <c r="AX105" s="12" t="s">
        <v>82</v>
      </c>
      <c r="AY105" s="212" t="s">
        <v>182</v>
      </c>
    </row>
    <row r="106" spans="2:65" s="1" customFormat="1" ht="24" customHeight="1">
      <c r="B106" s="35"/>
      <c r="C106" s="186" t="s">
        <v>189</v>
      </c>
      <c r="D106" s="186" t="s">
        <v>184</v>
      </c>
      <c r="E106" s="187" t="s">
        <v>231</v>
      </c>
      <c r="F106" s="188" t="s">
        <v>232</v>
      </c>
      <c r="G106" s="189" t="s">
        <v>187</v>
      </c>
      <c r="H106" s="190">
        <v>16.873000000000001</v>
      </c>
      <c r="I106" s="191"/>
      <c r="J106" s="192">
        <f>ROUND(I106*H106,2)</f>
        <v>0</v>
      </c>
      <c r="K106" s="188" t="s">
        <v>188</v>
      </c>
      <c r="L106" s="39"/>
      <c r="M106" s="193" t="s">
        <v>28</v>
      </c>
      <c r="N106" s="194" t="s">
        <v>46</v>
      </c>
      <c r="O106" s="64"/>
      <c r="P106" s="195">
        <f>O106*H106</f>
        <v>0</v>
      </c>
      <c r="Q106" s="195">
        <v>0</v>
      </c>
      <c r="R106" s="195">
        <f>Q106*H106</f>
        <v>0</v>
      </c>
      <c r="S106" s="195">
        <v>0</v>
      </c>
      <c r="T106" s="196">
        <f>S106*H106</f>
        <v>0</v>
      </c>
      <c r="AR106" s="197" t="s">
        <v>189</v>
      </c>
      <c r="AT106" s="197" t="s">
        <v>184</v>
      </c>
      <c r="AU106" s="197" t="s">
        <v>84</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189</v>
      </c>
      <c r="BM106" s="197" t="s">
        <v>2073</v>
      </c>
    </row>
    <row r="107" spans="2:65" s="1" customFormat="1" ht="107.25">
      <c r="B107" s="35"/>
      <c r="C107" s="36"/>
      <c r="D107" s="199" t="s">
        <v>191</v>
      </c>
      <c r="E107" s="36"/>
      <c r="F107" s="200" t="s">
        <v>234</v>
      </c>
      <c r="G107" s="36"/>
      <c r="H107" s="36"/>
      <c r="I107" s="115"/>
      <c r="J107" s="36"/>
      <c r="K107" s="36"/>
      <c r="L107" s="39"/>
      <c r="M107" s="201"/>
      <c r="N107" s="64"/>
      <c r="O107" s="64"/>
      <c r="P107" s="64"/>
      <c r="Q107" s="64"/>
      <c r="R107" s="64"/>
      <c r="S107" s="64"/>
      <c r="T107" s="65"/>
      <c r="AT107" s="18" t="s">
        <v>191</v>
      </c>
      <c r="AU107" s="18" t="s">
        <v>84</v>
      </c>
    </row>
    <row r="108" spans="2:65" s="12" customFormat="1">
      <c r="B108" s="202"/>
      <c r="C108" s="203"/>
      <c r="D108" s="199" t="s">
        <v>193</v>
      </c>
      <c r="E108" s="204" t="s">
        <v>28</v>
      </c>
      <c r="F108" s="205" t="s">
        <v>2074</v>
      </c>
      <c r="G108" s="203"/>
      <c r="H108" s="206">
        <v>16.873000000000001</v>
      </c>
      <c r="I108" s="207"/>
      <c r="J108" s="203"/>
      <c r="K108" s="203"/>
      <c r="L108" s="208"/>
      <c r="M108" s="209"/>
      <c r="N108" s="210"/>
      <c r="O108" s="210"/>
      <c r="P108" s="210"/>
      <c r="Q108" s="210"/>
      <c r="R108" s="210"/>
      <c r="S108" s="210"/>
      <c r="T108" s="211"/>
      <c r="AT108" s="212" t="s">
        <v>193</v>
      </c>
      <c r="AU108" s="212" t="s">
        <v>84</v>
      </c>
      <c r="AV108" s="12" t="s">
        <v>84</v>
      </c>
      <c r="AW108" s="12" t="s">
        <v>36</v>
      </c>
      <c r="AX108" s="12" t="s">
        <v>75</v>
      </c>
      <c r="AY108" s="212" t="s">
        <v>182</v>
      </c>
    </row>
    <row r="109" spans="2:65" s="13" customFormat="1">
      <c r="B109" s="213"/>
      <c r="C109" s="214"/>
      <c r="D109" s="199" t="s">
        <v>193</v>
      </c>
      <c r="E109" s="215" t="s">
        <v>28</v>
      </c>
      <c r="F109" s="216" t="s">
        <v>196</v>
      </c>
      <c r="G109" s="214"/>
      <c r="H109" s="217">
        <v>16.873000000000001</v>
      </c>
      <c r="I109" s="218"/>
      <c r="J109" s="214"/>
      <c r="K109" s="214"/>
      <c r="L109" s="219"/>
      <c r="M109" s="220"/>
      <c r="N109" s="221"/>
      <c r="O109" s="221"/>
      <c r="P109" s="221"/>
      <c r="Q109" s="221"/>
      <c r="R109" s="221"/>
      <c r="S109" s="221"/>
      <c r="T109" s="222"/>
      <c r="AT109" s="223" t="s">
        <v>193</v>
      </c>
      <c r="AU109" s="223" t="s">
        <v>84</v>
      </c>
      <c r="AV109" s="13" t="s">
        <v>189</v>
      </c>
      <c r="AW109" s="13" t="s">
        <v>36</v>
      </c>
      <c r="AX109" s="13" t="s">
        <v>82</v>
      </c>
      <c r="AY109" s="223" t="s">
        <v>182</v>
      </c>
    </row>
    <row r="110" spans="2:65" s="1" customFormat="1" ht="16.5" customHeight="1">
      <c r="B110" s="35"/>
      <c r="C110" s="186" t="s">
        <v>214</v>
      </c>
      <c r="D110" s="186" t="s">
        <v>184</v>
      </c>
      <c r="E110" s="187" t="s">
        <v>236</v>
      </c>
      <c r="F110" s="188" t="s">
        <v>237</v>
      </c>
      <c r="G110" s="189" t="s">
        <v>187</v>
      </c>
      <c r="H110" s="190">
        <v>182.47499999999999</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189</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189</v>
      </c>
      <c r="BM110" s="197" t="s">
        <v>2075</v>
      </c>
    </row>
    <row r="111" spans="2:65" s="12" customFormat="1">
      <c r="B111" s="202"/>
      <c r="C111" s="203"/>
      <c r="D111" s="199" t="s">
        <v>193</v>
      </c>
      <c r="E111" s="204" t="s">
        <v>28</v>
      </c>
      <c r="F111" s="205" t="s">
        <v>2066</v>
      </c>
      <c r="G111" s="203"/>
      <c r="H111" s="206">
        <v>41.22</v>
      </c>
      <c r="I111" s="207"/>
      <c r="J111" s="203"/>
      <c r="K111" s="203"/>
      <c r="L111" s="208"/>
      <c r="M111" s="209"/>
      <c r="N111" s="210"/>
      <c r="O111" s="210"/>
      <c r="P111" s="210"/>
      <c r="Q111" s="210"/>
      <c r="R111" s="210"/>
      <c r="S111" s="210"/>
      <c r="T111" s="211"/>
      <c r="AT111" s="212" t="s">
        <v>193</v>
      </c>
      <c r="AU111" s="212" t="s">
        <v>84</v>
      </c>
      <c r="AV111" s="12" t="s">
        <v>84</v>
      </c>
      <c r="AW111" s="12" t="s">
        <v>36</v>
      </c>
      <c r="AX111" s="12" t="s">
        <v>75</v>
      </c>
      <c r="AY111" s="212" t="s">
        <v>182</v>
      </c>
    </row>
    <row r="112" spans="2:65" s="12" customFormat="1">
      <c r="B112" s="202"/>
      <c r="C112" s="203"/>
      <c r="D112" s="199" t="s">
        <v>193</v>
      </c>
      <c r="E112" s="204" t="s">
        <v>28</v>
      </c>
      <c r="F112" s="205" t="s">
        <v>2067</v>
      </c>
      <c r="G112" s="203"/>
      <c r="H112" s="206">
        <v>107.76</v>
      </c>
      <c r="I112" s="207"/>
      <c r="J112" s="203"/>
      <c r="K112" s="203"/>
      <c r="L112" s="208"/>
      <c r="M112" s="209"/>
      <c r="N112" s="210"/>
      <c r="O112" s="210"/>
      <c r="P112" s="210"/>
      <c r="Q112" s="210"/>
      <c r="R112" s="210"/>
      <c r="S112" s="210"/>
      <c r="T112" s="211"/>
      <c r="AT112" s="212" t="s">
        <v>193</v>
      </c>
      <c r="AU112" s="212" t="s">
        <v>84</v>
      </c>
      <c r="AV112" s="12" t="s">
        <v>84</v>
      </c>
      <c r="AW112" s="12" t="s">
        <v>36</v>
      </c>
      <c r="AX112" s="12" t="s">
        <v>75</v>
      </c>
      <c r="AY112" s="212" t="s">
        <v>182</v>
      </c>
    </row>
    <row r="113" spans="2:65" s="12" customFormat="1">
      <c r="B113" s="202"/>
      <c r="C113" s="203"/>
      <c r="D113" s="199" t="s">
        <v>193</v>
      </c>
      <c r="E113" s="204" t="s">
        <v>28</v>
      </c>
      <c r="F113" s="205" t="s">
        <v>2068</v>
      </c>
      <c r="G113" s="203"/>
      <c r="H113" s="206">
        <v>33.494999999999997</v>
      </c>
      <c r="I113" s="207"/>
      <c r="J113" s="203"/>
      <c r="K113" s="203"/>
      <c r="L113" s="208"/>
      <c r="M113" s="209"/>
      <c r="N113" s="210"/>
      <c r="O113" s="210"/>
      <c r="P113" s="210"/>
      <c r="Q113" s="210"/>
      <c r="R113" s="210"/>
      <c r="S113" s="210"/>
      <c r="T113" s="211"/>
      <c r="AT113" s="212" t="s">
        <v>193</v>
      </c>
      <c r="AU113" s="212" t="s">
        <v>84</v>
      </c>
      <c r="AV113" s="12" t="s">
        <v>84</v>
      </c>
      <c r="AW113" s="12" t="s">
        <v>36</v>
      </c>
      <c r="AX113" s="12" t="s">
        <v>75</v>
      </c>
      <c r="AY113" s="212" t="s">
        <v>182</v>
      </c>
    </row>
    <row r="114" spans="2:65" s="13" customFormat="1">
      <c r="B114" s="213"/>
      <c r="C114" s="214"/>
      <c r="D114" s="199" t="s">
        <v>193</v>
      </c>
      <c r="E114" s="215" t="s">
        <v>28</v>
      </c>
      <c r="F114" s="216" t="s">
        <v>196</v>
      </c>
      <c r="G114" s="214"/>
      <c r="H114" s="217">
        <v>182.47499999999999</v>
      </c>
      <c r="I114" s="218"/>
      <c r="J114" s="214"/>
      <c r="K114" s="214"/>
      <c r="L114" s="219"/>
      <c r="M114" s="220"/>
      <c r="N114" s="221"/>
      <c r="O114" s="221"/>
      <c r="P114" s="221"/>
      <c r="Q114" s="221"/>
      <c r="R114" s="221"/>
      <c r="S114" s="221"/>
      <c r="T114" s="222"/>
      <c r="AT114" s="223" t="s">
        <v>193</v>
      </c>
      <c r="AU114" s="223" t="s">
        <v>84</v>
      </c>
      <c r="AV114" s="13" t="s">
        <v>189</v>
      </c>
      <c r="AW114" s="13" t="s">
        <v>36</v>
      </c>
      <c r="AX114" s="13" t="s">
        <v>82</v>
      </c>
      <c r="AY114" s="223" t="s">
        <v>182</v>
      </c>
    </row>
    <row r="115" spans="2:65" s="1" customFormat="1" ht="24" customHeight="1">
      <c r="B115" s="35"/>
      <c r="C115" s="186" t="s">
        <v>220</v>
      </c>
      <c r="D115" s="186" t="s">
        <v>184</v>
      </c>
      <c r="E115" s="187" t="s">
        <v>241</v>
      </c>
      <c r="F115" s="188" t="s">
        <v>242</v>
      </c>
      <c r="G115" s="189" t="s">
        <v>243</v>
      </c>
      <c r="H115" s="190">
        <v>31.215</v>
      </c>
      <c r="I115" s="191"/>
      <c r="J115" s="192">
        <f>ROUND(I115*H115,2)</f>
        <v>0</v>
      </c>
      <c r="K115" s="188" t="s">
        <v>188</v>
      </c>
      <c r="L115" s="39"/>
      <c r="M115" s="193" t="s">
        <v>28</v>
      </c>
      <c r="N115" s="194" t="s">
        <v>46</v>
      </c>
      <c r="O115" s="64"/>
      <c r="P115" s="195">
        <f>O115*H115</f>
        <v>0</v>
      </c>
      <c r="Q115" s="195">
        <v>0</v>
      </c>
      <c r="R115" s="195">
        <f>Q115*H115</f>
        <v>0</v>
      </c>
      <c r="S115" s="195">
        <v>0</v>
      </c>
      <c r="T115" s="196">
        <f>S115*H115</f>
        <v>0</v>
      </c>
      <c r="AR115" s="197" t="s">
        <v>189</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189</v>
      </c>
      <c r="BM115" s="197" t="s">
        <v>2076</v>
      </c>
    </row>
    <row r="116" spans="2:65" s="1" customFormat="1" ht="29.25">
      <c r="B116" s="35"/>
      <c r="C116" s="36"/>
      <c r="D116" s="199" t="s">
        <v>191</v>
      </c>
      <c r="E116" s="36"/>
      <c r="F116" s="200" t="s">
        <v>245</v>
      </c>
      <c r="G116" s="36"/>
      <c r="H116" s="36"/>
      <c r="I116" s="115"/>
      <c r="J116" s="36"/>
      <c r="K116" s="36"/>
      <c r="L116" s="39"/>
      <c r="M116" s="201"/>
      <c r="N116" s="64"/>
      <c r="O116" s="64"/>
      <c r="P116" s="64"/>
      <c r="Q116" s="64"/>
      <c r="R116" s="64"/>
      <c r="S116" s="64"/>
      <c r="T116" s="65"/>
      <c r="AT116" s="18" t="s">
        <v>191</v>
      </c>
      <c r="AU116" s="18" t="s">
        <v>84</v>
      </c>
    </row>
    <row r="117" spans="2:65" s="12" customFormat="1">
      <c r="B117" s="202"/>
      <c r="C117" s="203"/>
      <c r="D117" s="199" t="s">
        <v>193</v>
      </c>
      <c r="E117" s="204" t="s">
        <v>28</v>
      </c>
      <c r="F117" s="205" t="s">
        <v>2077</v>
      </c>
      <c r="G117" s="203"/>
      <c r="H117" s="206">
        <v>31.215</v>
      </c>
      <c r="I117" s="207"/>
      <c r="J117" s="203"/>
      <c r="K117" s="203"/>
      <c r="L117" s="208"/>
      <c r="M117" s="209"/>
      <c r="N117" s="210"/>
      <c r="O117" s="210"/>
      <c r="P117" s="210"/>
      <c r="Q117" s="210"/>
      <c r="R117" s="210"/>
      <c r="S117" s="210"/>
      <c r="T117" s="211"/>
      <c r="AT117" s="212" t="s">
        <v>193</v>
      </c>
      <c r="AU117" s="212" t="s">
        <v>84</v>
      </c>
      <c r="AV117" s="12" t="s">
        <v>84</v>
      </c>
      <c r="AW117" s="12" t="s">
        <v>36</v>
      </c>
      <c r="AX117" s="12" t="s">
        <v>82</v>
      </c>
      <c r="AY117" s="212" t="s">
        <v>182</v>
      </c>
    </row>
    <row r="118" spans="2:65" s="1" customFormat="1" ht="24" customHeight="1">
      <c r="B118" s="35"/>
      <c r="C118" s="186" t="s">
        <v>225</v>
      </c>
      <c r="D118" s="186" t="s">
        <v>184</v>
      </c>
      <c r="E118" s="187" t="s">
        <v>2078</v>
      </c>
      <c r="F118" s="188" t="s">
        <v>2079</v>
      </c>
      <c r="G118" s="189" t="s">
        <v>250</v>
      </c>
      <c r="H118" s="190">
        <v>1216.5</v>
      </c>
      <c r="I118" s="191"/>
      <c r="J118" s="192">
        <f>ROUND(I118*H118,2)</f>
        <v>0</v>
      </c>
      <c r="K118" s="188" t="s">
        <v>188</v>
      </c>
      <c r="L118" s="39"/>
      <c r="M118" s="193" t="s">
        <v>28</v>
      </c>
      <c r="N118" s="194" t="s">
        <v>46</v>
      </c>
      <c r="O118" s="64"/>
      <c r="P118" s="195">
        <f>O118*H118</f>
        <v>0</v>
      </c>
      <c r="Q118" s="195">
        <v>0</v>
      </c>
      <c r="R118" s="195">
        <f>Q118*H118</f>
        <v>0</v>
      </c>
      <c r="S118" s="195">
        <v>0</v>
      </c>
      <c r="T118" s="196">
        <f>S118*H118</f>
        <v>0</v>
      </c>
      <c r="AR118" s="197" t="s">
        <v>189</v>
      </c>
      <c r="AT118" s="197" t="s">
        <v>184</v>
      </c>
      <c r="AU118" s="197" t="s">
        <v>84</v>
      </c>
      <c r="AY118" s="18" t="s">
        <v>182</v>
      </c>
      <c r="BE118" s="198">
        <f>IF(N118="základní",J118,0)</f>
        <v>0</v>
      </c>
      <c r="BF118" s="198">
        <f>IF(N118="snížená",J118,0)</f>
        <v>0</v>
      </c>
      <c r="BG118" s="198">
        <f>IF(N118="zákl. přenesená",J118,0)</f>
        <v>0</v>
      </c>
      <c r="BH118" s="198">
        <f>IF(N118="sníž. přenesená",J118,0)</f>
        <v>0</v>
      </c>
      <c r="BI118" s="198">
        <f>IF(N118="nulová",J118,0)</f>
        <v>0</v>
      </c>
      <c r="BJ118" s="18" t="s">
        <v>82</v>
      </c>
      <c r="BK118" s="198">
        <f>ROUND(I118*H118,2)</f>
        <v>0</v>
      </c>
      <c r="BL118" s="18" t="s">
        <v>189</v>
      </c>
      <c r="BM118" s="197" t="s">
        <v>2080</v>
      </c>
    </row>
    <row r="119" spans="2:65" s="1" customFormat="1" ht="87.75">
      <c r="B119" s="35"/>
      <c r="C119" s="36"/>
      <c r="D119" s="199" t="s">
        <v>191</v>
      </c>
      <c r="E119" s="36"/>
      <c r="F119" s="200" t="s">
        <v>252</v>
      </c>
      <c r="G119" s="36"/>
      <c r="H119" s="36"/>
      <c r="I119" s="115"/>
      <c r="J119" s="36"/>
      <c r="K119" s="36"/>
      <c r="L119" s="39"/>
      <c r="M119" s="201"/>
      <c r="N119" s="64"/>
      <c r="O119" s="64"/>
      <c r="P119" s="64"/>
      <c r="Q119" s="64"/>
      <c r="R119" s="64"/>
      <c r="S119" s="64"/>
      <c r="T119" s="65"/>
      <c r="AT119" s="18" t="s">
        <v>191</v>
      </c>
      <c r="AU119" s="18" t="s">
        <v>84</v>
      </c>
    </row>
    <row r="120" spans="2:65" s="12" customFormat="1">
      <c r="B120" s="202"/>
      <c r="C120" s="203"/>
      <c r="D120" s="199" t="s">
        <v>193</v>
      </c>
      <c r="E120" s="204" t="s">
        <v>28</v>
      </c>
      <c r="F120" s="205" t="s">
        <v>2081</v>
      </c>
      <c r="G120" s="203"/>
      <c r="H120" s="206">
        <v>274.8</v>
      </c>
      <c r="I120" s="207"/>
      <c r="J120" s="203"/>
      <c r="K120" s="203"/>
      <c r="L120" s="208"/>
      <c r="M120" s="209"/>
      <c r="N120" s="210"/>
      <c r="O120" s="210"/>
      <c r="P120" s="210"/>
      <c r="Q120" s="210"/>
      <c r="R120" s="210"/>
      <c r="S120" s="210"/>
      <c r="T120" s="211"/>
      <c r="AT120" s="212" t="s">
        <v>193</v>
      </c>
      <c r="AU120" s="212" t="s">
        <v>84</v>
      </c>
      <c r="AV120" s="12" t="s">
        <v>84</v>
      </c>
      <c r="AW120" s="12" t="s">
        <v>36</v>
      </c>
      <c r="AX120" s="12" t="s">
        <v>75</v>
      </c>
      <c r="AY120" s="212" t="s">
        <v>182</v>
      </c>
    </row>
    <row r="121" spans="2:65" s="12" customFormat="1">
      <c r="B121" s="202"/>
      <c r="C121" s="203"/>
      <c r="D121" s="199" t="s">
        <v>193</v>
      </c>
      <c r="E121" s="204" t="s">
        <v>28</v>
      </c>
      <c r="F121" s="205" t="s">
        <v>2082</v>
      </c>
      <c r="G121" s="203"/>
      <c r="H121" s="206">
        <v>718.4</v>
      </c>
      <c r="I121" s="207"/>
      <c r="J121" s="203"/>
      <c r="K121" s="203"/>
      <c r="L121" s="208"/>
      <c r="M121" s="209"/>
      <c r="N121" s="210"/>
      <c r="O121" s="210"/>
      <c r="P121" s="210"/>
      <c r="Q121" s="210"/>
      <c r="R121" s="210"/>
      <c r="S121" s="210"/>
      <c r="T121" s="211"/>
      <c r="AT121" s="212" t="s">
        <v>193</v>
      </c>
      <c r="AU121" s="212" t="s">
        <v>84</v>
      </c>
      <c r="AV121" s="12" t="s">
        <v>84</v>
      </c>
      <c r="AW121" s="12" t="s">
        <v>36</v>
      </c>
      <c r="AX121" s="12" t="s">
        <v>75</v>
      </c>
      <c r="AY121" s="212" t="s">
        <v>182</v>
      </c>
    </row>
    <row r="122" spans="2:65" s="12" customFormat="1">
      <c r="B122" s="202"/>
      <c r="C122" s="203"/>
      <c r="D122" s="199" t="s">
        <v>193</v>
      </c>
      <c r="E122" s="204" t="s">
        <v>28</v>
      </c>
      <c r="F122" s="205" t="s">
        <v>2083</v>
      </c>
      <c r="G122" s="203"/>
      <c r="H122" s="206">
        <v>223.3</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3" customFormat="1">
      <c r="B123" s="213"/>
      <c r="C123" s="214"/>
      <c r="D123" s="199" t="s">
        <v>193</v>
      </c>
      <c r="E123" s="215" t="s">
        <v>28</v>
      </c>
      <c r="F123" s="216" t="s">
        <v>196</v>
      </c>
      <c r="G123" s="214"/>
      <c r="H123" s="217">
        <v>1216.5</v>
      </c>
      <c r="I123" s="218"/>
      <c r="J123" s="214"/>
      <c r="K123" s="214"/>
      <c r="L123" s="219"/>
      <c r="M123" s="220"/>
      <c r="N123" s="221"/>
      <c r="O123" s="221"/>
      <c r="P123" s="221"/>
      <c r="Q123" s="221"/>
      <c r="R123" s="221"/>
      <c r="S123" s="221"/>
      <c r="T123" s="222"/>
      <c r="AT123" s="223" t="s">
        <v>193</v>
      </c>
      <c r="AU123" s="223" t="s">
        <v>84</v>
      </c>
      <c r="AV123" s="13" t="s">
        <v>189</v>
      </c>
      <c r="AW123" s="13" t="s">
        <v>36</v>
      </c>
      <c r="AX123" s="13" t="s">
        <v>82</v>
      </c>
      <c r="AY123" s="223" t="s">
        <v>182</v>
      </c>
    </row>
    <row r="124" spans="2:65" s="1" customFormat="1" ht="16.5" customHeight="1">
      <c r="B124" s="35"/>
      <c r="C124" s="186" t="s">
        <v>230</v>
      </c>
      <c r="D124" s="186" t="s">
        <v>184</v>
      </c>
      <c r="E124" s="187" t="s">
        <v>2084</v>
      </c>
      <c r="F124" s="188" t="s">
        <v>2085</v>
      </c>
      <c r="G124" s="189" t="s">
        <v>250</v>
      </c>
      <c r="H124" s="190">
        <v>1216.5</v>
      </c>
      <c r="I124" s="191"/>
      <c r="J124" s="192">
        <f>ROUND(I124*H124,2)</f>
        <v>0</v>
      </c>
      <c r="K124" s="188" t="s">
        <v>188</v>
      </c>
      <c r="L124" s="39"/>
      <c r="M124" s="193" t="s">
        <v>28</v>
      </c>
      <c r="N124" s="194" t="s">
        <v>46</v>
      </c>
      <c r="O124" s="64"/>
      <c r="P124" s="195">
        <f>O124*H124</f>
        <v>0</v>
      </c>
      <c r="Q124" s="195">
        <v>0</v>
      </c>
      <c r="R124" s="195">
        <f>Q124*H124</f>
        <v>0</v>
      </c>
      <c r="S124" s="195">
        <v>0</v>
      </c>
      <c r="T124" s="196">
        <f>S124*H124</f>
        <v>0</v>
      </c>
      <c r="AR124" s="197" t="s">
        <v>189</v>
      </c>
      <c r="AT124" s="197" t="s">
        <v>184</v>
      </c>
      <c r="AU124" s="197" t="s">
        <v>84</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189</v>
      </c>
      <c r="BM124" s="197" t="s">
        <v>2086</v>
      </c>
    </row>
    <row r="125" spans="2:65" s="1" customFormat="1" ht="107.25">
      <c r="B125" s="35"/>
      <c r="C125" s="36"/>
      <c r="D125" s="199" t="s">
        <v>191</v>
      </c>
      <c r="E125" s="36"/>
      <c r="F125" s="200" t="s">
        <v>258</v>
      </c>
      <c r="G125" s="36"/>
      <c r="H125" s="36"/>
      <c r="I125" s="115"/>
      <c r="J125" s="36"/>
      <c r="K125" s="36"/>
      <c r="L125" s="39"/>
      <c r="M125" s="201"/>
      <c r="N125" s="64"/>
      <c r="O125" s="64"/>
      <c r="P125" s="64"/>
      <c r="Q125" s="64"/>
      <c r="R125" s="64"/>
      <c r="S125" s="64"/>
      <c r="T125" s="65"/>
      <c r="AT125" s="18" t="s">
        <v>191</v>
      </c>
      <c r="AU125" s="18" t="s">
        <v>84</v>
      </c>
    </row>
    <row r="126" spans="2:65" s="12" customFormat="1">
      <c r="B126" s="202"/>
      <c r="C126" s="203"/>
      <c r="D126" s="199" t="s">
        <v>193</v>
      </c>
      <c r="E126" s="204" t="s">
        <v>28</v>
      </c>
      <c r="F126" s="205" t="s">
        <v>2087</v>
      </c>
      <c r="G126" s="203"/>
      <c r="H126" s="206">
        <v>1216.5</v>
      </c>
      <c r="I126" s="207"/>
      <c r="J126" s="203"/>
      <c r="K126" s="203"/>
      <c r="L126" s="208"/>
      <c r="M126" s="209"/>
      <c r="N126" s="210"/>
      <c r="O126" s="210"/>
      <c r="P126" s="210"/>
      <c r="Q126" s="210"/>
      <c r="R126" s="210"/>
      <c r="S126" s="210"/>
      <c r="T126" s="211"/>
      <c r="AT126" s="212" t="s">
        <v>193</v>
      </c>
      <c r="AU126" s="212" t="s">
        <v>84</v>
      </c>
      <c r="AV126" s="12" t="s">
        <v>84</v>
      </c>
      <c r="AW126" s="12" t="s">
        <v>36</v>
      </c>
      <c r="AX126" s="12" t="s">
        <v>82</v>
      </c>
      <c r="AY126" s="212" t="s">
        <v>182</v>
      </c>
    </row>
    <row r="127" spans="2:65" s="1" customFormat="1" ht="24" customHeight="1">
      <c r="B127" s="35"/>
      <c r="C127" s="186" t="s">
        <v>235</v>
      </c>
      <c r="D127" s="186" t="s">
        <v>184</v>
      </c>
      <c r="E127" s="187" t="s">
        <v>2088</v>
      </c>
      <c r="F127" s="188" t="s">
        <v>2089</v>
      </c>
      <c r="G127" s="189" t="s">
        <v>265</v>
      </c>
      <c r="H127" s="190">
        <v>17</v>
      </c>
      <c r="I127" s="191"/>
      <c r="J127" s="192">
        <f>ROUND(I127*H127,2)</f>
        <v>0</v>
      </c>
      <c r="K127" s="188" t="s">
        <v>188</v>
      </c>
      <c r="L127" s="39"/>
      <c r="M127" s="193" t="s">
        <v>28</v>
      </c>
      <c r="N127" s="194" t="s">
        <v>46</v>
      </c>
      <c r="O127" s="64"/>
      <c r="P127" s="195">
        <f>O127*H127</f>
        <v>0</v>
      </c>
      <c r="Q127" s="195">
        <v>0</v>
      </c>
      <c r="R127" s="195">
        <f>Q127*H127</f>
        <v>0</v>
      </c>
      <c r="S127" s="195">
        <v>0</v>
      </c>
      <c r="T127" s="196">
        <f>S127*H127</f>
        <v>0</v>
      </c>
      <c r="AR127" s="197" t="s">
        <v>189</v>
      </c>
      <c r="AT127" s="197" t="s">
        <v>184</v>
      </c>
      <c r="AU127" s="197" t="s">
        <v>84</v>
      </c>
      <c r="AY127" s="18" t="s">
        <v>182</v>
      </c>
      <c r="BE127" s="198">
        <f>IF(N127="základní",J127,0)</f>
        <v>0</v>
      </c>
      <c r="BF127" s="198">
        <f>IF(N127="snížená",J127,0)</f>
        <v>0</v>
      </c>
      <c r="BG127" s="198">
        <f>IF(N127="zákl. přenesená",J127,0)</f>
        <v>0</v>
      </c>
      <c r="BH127" s="198">
        <f>IF(N127="sníž. přenesená",J127,0)</f>
        <v>0</v>
      </c>
      <c r="BI127" s="198">
        <f>IF(N127="nulová",J127,0)</f>
        <v>0</v>
      </c>
      <c r="BJ127" s="18" t="s">
        <v>82</v>
      </c>
      <c r="BK127" s="198">
        <f>ROUND(I127*H127,2)</f>
        <v>0</v>
      </c>
      <c r="BL127" s="18" t="s">
        <v>189</v>
      </c>
      <c r="BM127" s="197" t="s">
        <v>2090</v>
      </c>
    </row>
    <row r="128" spans="2:65" s="1" customFormat="1" ht="87.75">
      <c r="B128" s="35"/>
      <c r="C128" s="36"/>
      <c r="D128" s="199" t="s">
        <v>191</v>
      </c>
      <c r="E128" s="36"/>
      <c r="F128" s="200" t="s">
        <v>1920</v>
      </c>
      <c r="G128" s="36"/>
      <c r="H128" s="36"/>
      <c r="I128" s="115"/>
      <c r="J128" s="36"/>
      <c r="K128" s="36"/>
      <c r="L128" s="39"/>
      <c r="M128" s="201"/>
      <c r="N128" s="64"/>
      <c r="O128" s="64"/>
      <c r="P128" s="64"/>
      <c r="Q128" s="64"/>
      <c r="R128" s="64"/>
      <c r="S128" s="64"/>
      <c r="T128" s="65"/>
      <c r="AT128" s="18" t="s">
        <v>191</v>
      </c>
      <c r="AU128" s="18" t="s">
        <v>84</v>
      </c>
    </row>
    <row r="129" spans="2:65" s="12" customFormat="1">
      <c r="B129" s="202"/>
      <c r="C129" s="203"/>
      <c r="D129" s="199" t="s">
        <v>193</v>
      </c>
      <c r="E129" s="204" t="s">
        <v>28</v>
      </c>
      <c r="F129" s="205" t="s">
        <v>2091</v>
      </c>
      <c r="G129" s="203"/>
      <c r="H129" s="206">
        <v>17</v>
      </c>
      <c r="I129" s="207"/>
      <c r="J129" s="203"/>
      <c r="K129" s="203"/>
      <c r="L129" s="208"/>
      <c r="M129" s="209"/>
      <c r="N129" s="210"/>
      <c r="O129" s="210"/>
      <c r="P129" s="210"/>
      <c r="Q129" s="210"/>
      <c r="R129" s="210"/>
      <c r="S129" s="210"/>
      <c r="T129" s="211"/>
      <c r="AT129" s="212" t="s">
        <v>193</v>
      </c>
      <c r="AU129" s="212" t="s">
        <v>84</v>
      </c>
      <c r="AV129" s="12" t="s">
        <v>84</v>
      </c>
      <c r="AW129" s="12" t="s">
        <v>36</v>
      </c>
      <c r="AX129" s="12" t="s">
        <v>82</v>
      </c>
      <c r="AY129" s="212" t="s">
        <v>182</v>
      </c>
    </row>
    <row r="130" spans="2:65" s="1" customFormat="1" ht="16.5" customHeight="1">
      <c r="B130" s="35"/>
      <c r="C130" s="224" t="s">
        <v>240</v>
      </c>
      <c r="D130" s="224" t="s">
        <v>269</v>
      </c>
      <c r="E130" s="225" t="s">
        <v>1922</v>
      </c>
      <c r="F130" s="226" t="s">
        <v>1923</v>
      </c>
      <c r="G130" s="227" t="s">
        <v>187</v>
      </c>
      <c r="H130" s="228">
        <v>1.3280000000000001</v>
      </c>
      <c r="I130" s="229"/>
      <c r="J130" s="230">
        <f>ROUND(I130*H130,2)</f>
        <v>0</v>
      </c>
      <c r="K130" s="226" t="s">
        <v>188</v>
      </c>
      <c r="L130" s="231"/>
      <c r="M130" s="232" t="s">
        <v>28</v>
      </c>
      <c r="N130" s="233" t="s">
        <v>46</v>
      </c>
      <c r="O130" s="64"/>
      <c r="P130" s="195">
        <f>O130*H130</f>
        <v>0</v>
      </c>
      <c r="Q130" s="195">
        <v>0.22</v>
      </c>
      <c r="R130" s="195">
        <f>Q130*H130</f>
        <v>0.29216000000000003</v>
      </c>
      <c r="S130" s="195">
        <v>0</v>
      </c>
      <c r="T130" s="196">
        <f>S130*H130</f>
        <v>0</v>
      </c>
      <c r="AR130" s="197" t="s">
        <v>230</v>
      </c>
      <c r="AT130" s="197" t="s">
        <v>269</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189</v>
      </c>
      <c r="BM130" s="197" t="s">
        <v>2092</v>
      </c>
    </row>
    <row r="131" spans="2:65" s="12" customFormat="1">
      <c r="B131" s="202"/>
      <c r="C131" s="203"/>
      <c r="D131" s="199" t="s">
        <v>193</v>
      </c>
      <c r="E131" s="204" t="s">
        <v>28</v>
      </c>
      <c r="F131" s="205" t="s">
        <v>2093</v>
      </c>
      <c r="G131" s="203"/>
      <c r="H131" s="206">
        <v>1.3280000000000001</v>
      </c>
      <c r="I131" s="207"/>
      <c r="J131" s="203"/>
      <c r="K131" s="203"/>
      <c r="L131" s="208"/>
      <c r="M131" s="209"/>
      <c r="N131" s="210"/>
      <c r="O131" s="210"/>
      <c r="P131" s="210"/>
      <c r="Q131" s="210"/>
      <c r="R131" s="210"/>
      <c r="S131" s="210"/>
      <c r="T131" s="211"/>
      <c r="AT131" s="212" t="s">
        <v>193</v>
      </c>
      <c r="AU131" s="212" t="s">
        <v>84</v>
      </c>
      <c r="AV131" s="12" t="s">
        <v>84</v>
      </c>
      <c r="AW131" s="12" t="s">
        <v>36</v>
      </c>
      <c r="AX131" s="12" t="s">
        <v>82</v>
      </c>
      <c r="AY131" s="212" t="s">
        <v>182</v>
      </c>
    </row>
    <row r="132" spans="2:65" s="1" customFormat="1" ht="24" customHeight="1">
      <c r="B132" s="35"/>
      <c r="C132" s="186" t="s">
        <v>247</v>
      </c>
      <c r="D132" s="186" t="s">
        <v>184</v>
      </c>
      <c r="E132" s="187" t="s">
        <v>2094</v>
      </c>
      <c r="F132" s="188" t="s">
        <v>2095</v>
      </c>
      <c r="G132" s="189" t="s">
        <v>265</v>
      </c>
      <c r="H132" s="190">
        <v>1479</v>
      </c>
      <c r="I132" s="191"/>
      <c r="J132" s="192">
        <f>ROUND(I132*H132,2)</f>
        <v>0</v>
      </c>
      <c r="K132" s="188" t="s">
        <v>188</v>
      </c>
      <c r="L132" s="39"/>
      <c r="M132" s="193" t="s">
        <v>28</v>
      </c>
      <c r="N132" s="194" t="s">
        <v>46</v>
      </c>
      <c r="O132" s="64"/>
      <c r="P132" s="195">
        <f>O132*H132</f>
        <v>0</v>
      </c>
      <c r="Q132" s="195">
        <v>0</v>
      </c>
      <c r="R132" s="195">
        <f>Q132*H132</f>
        <v>0</v>
      </c>
      <c r="S132" s="195">
        <v>0</v>
      </c>
      <c r="T132" s="196">
        <f>S132*H132</f>
        <v>0</v>
      </c>
      <c r="AR132" s="197" t="s">
        <v>189</v>
      </c>
      <c r="AT132" s="197" t="s">
        <v>184</v>
      </c>
      <c r="AU132" s="197" t="s">
        <v>84</v>
      </c>
      <c r="AY132" s="18" t="s">
        <v>182</v>
      </c>
      <c r="BE132" s="198">
        <f>IF(N132="základní",J132,0)</f>
        <v>0</v>
      </c>
      <c r="BF132" s="198">
        <f>IF(N132="snížená",J132,0)</f>
        <v>0</v>
      </c>
      <c r="BG132" s="198">
        <f>IF(N132="zákl. přenesená",J132,0)</f>
        <v>0</v>
      </c>
      <c r="BH132" s="198">
        <f>IF(N132="sníž. přenesená",J132,0)</f>
        <v>0</v>
      </c>
      <c r="BI132" s="198">
        <f>IF(N132="nulová",J132,0)</f>
        <v>0</v>
      </c>
      <c r="BJ132" s="18" t="s">
        <v>82</v>
      </c>
      <c r="BK132" s="198">
        <f>ROUND(I132*H132,2)</f>
        <v>0</v>
      </c>
      <c r="BL132" s="18" t="s">
        <v>189</v>
      </c>
      <c r="BM132" s="197" t="s">
        <v>2096</v>
      </c>
    </row>
    <row r="133" spans="2:65" s="1" customFormat="1" ht="87.75">
      <c r="B133" s="35"/>
      <c r="C133" s="36"/>
      <c r="D133" s="199" t="s">
        <v>191</v>
      </c>
      <c r="E133" s="36"/>
      <c r="F133" s="200" t="s">
        <v>1920</v>
      </c>
      <c r="G133" s="36"/>
      <c r="H133" s="36"/>
      <c r="I133" s="115"/>
      <c r="J133" s="36"/>
      <c r="K133" s="36"/>
      <c r="L133" s="39"/>
      <c r="M133" s="201"/>
      <c r="N133" s="64"/>
      <c r="O133" s="64"/>
      <c r="P133" s="64"/>
      <c r="Q133" s="64"/>
      <c r="R133" s="64"/>
      <c r="S133" s="64"/>
      <c r="T133" s="65"/>
      <c r="AT133" s="18" t="s">
        <v>191</v>
      </c>
      <c r="AU133" s="18" t="s">
        <v>84</v>
      </c>
    </row>
    <row r="134" spans="2:65" s="12" customFormat="1">
      <c r="B134" s="202"/>
      <c r="C134" s="203"/>
      <c r="D134" s="199" t="s">
        <v>193</v>
      </c>
      <c r="E134" s="204" t="s">
        <v>28</v>
      </c>
      <c r="F134" s="205" t="s">
        <v>2097</v>
      </c>
      <c r="G134" s="203"/>
      <c r="H134" s="206">
        <v>1479</v>
      </c>
      <c r="I134" s="207"/>
      <c r="J134" s="203"/>
      <c r="K134" s="203"/>
      <c r="L134" s="208"/>
      <c r="M134" s="209"/>
      <c r="N134" s="210"/>
      <c r="O134" s="210"/>
      <c r="P134" s="210"/>
      <c r="Q134" s="210"/>
      <c r="R134" s="210"/>
      <c r="S134" s="210"/>
      <c r="T134" s="211"/>
      <c r="AT134" s="212" t="s">
        <v>193</v>
      </c>
      <c r="AU134" s="212" t="s">
        <v>84</v>
      </c>
      <c r="AV134" s="12" t="s">
        <v>84</v>
      </c>
      <c r="AW134" s="12" t="s">
        <v>36</v>
      </c>
      <c r="AX134" s="12" t="s">
        <v>82</v>
      </c>
      <c r="AY134" s="212" t="s">
        <v>182</v>
      </c>
    </row>
    <row r="135" spans="2:65" s="1" customFormat="1" ht="16.5" customHeight="1">
      <c r="B135" s="35"/>
      <c r="C135" s="224" t="s">
        <v>254</v>
      </c>
      <c r="D135" s="224" t="s">
        <v>269</v>
      </c>
      <c r="E135" s="225" t="s">
        <v>1922</v>
      </c>
      <c r="F135" s="226" t="s">
        <v>1923</v>
      </c>
      <c r="G135" s="227" t="s">
        <v>187</v>
      </c>
      <c r="H135" s="228">
        <v>18.488</v>
      </c>
      <c r="I135" s="229"/>
      <c r="J135" s="230">
        <f>ROUND(I135*H135,2)</f>
        <v>0</v>
      </c>
      <c r="K135" s="226" t="s">
        <v>188</v>
      </c>
      <c r="L135" s="231"/>
      <c r="M135" s="232" t="s">
        <v>28</v>
      </c>
      <c r="N135" s="233" t="s">
        <v>46</v>
      </c>
      <c r="O135" s="64"/>
      <c r="P135" s="195">
        <f>O135*H135</f>
        <v>0</v>
      </c>
      <c r="Q135" s="195">
        <v>0.22</v>
      </c>
      <c r="R135" s="195">
        <f>Q135*H135</f>
        <v>4.0673599999999999</v>
      </c>
      <c r="S135" s="195">
        <v>0</v>
      </c>
      <c r="T135" s="196">
        <f>S135*H135</f>
        <v>0</v>
      </c>
      <c r="AR135" s="197" t="s">
        <v>230</v>
      </c>
      <c r="AT135" s="197" t="s">
        <v>269</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2098</v>
      </c>
    </row>
    <row r="136" spans="2:65" s="12" customFormat="1">
      <c r="B136" s="202"/>
      <c r="C136" s="203"/>
      <c r="D136" s="199" t="s">
        <v>193</v>
      </c>
      <c r="E136" s="204" t="s">
        <v>28</v>
      </c>
      <c r="F136" s="205" t="s">
        <v>2099</v>
      </c>
      <c r="G136" s="203"/>
      <c r="H136" s="206">
        <v>18.488</v>
      </c>
      <c r="I136" s="207"/>
      <c r="J136" s="203"/>
      <c r="K136" s="203"/>
      <c r="L136" s="208"/>
      <c r="M136" s="209"/>
      <c r="N136" s="210"/>
      <c r="O136" s="210"/>
      <c r="P136" s="210"/>
      <c r="Q136" s="210"/>
      <c r="R136" s="210"/>
      <c r="S136" s="210"/>
      <c r="T136" s="211"/>
      <c r="AT136" s="212" t="s">
        <v>193</v>
      </c>
      <c r="AU136" s="212" t="s">
        <v>84</v>
      </c>
      <c r="AV136" s="12" t="s">
        <v>84</v>
      </c>
      <c r="AW136" s="12" t="s">
        <v>36</v>
      </c>
      <c r="AX136" s="12" t="s">
        <v>82</v>
      </c>
      <c r="AY136" s="212" t="s">
        <v>182</v>
      </c>
    </row>
    <row r="137" spans="2:65" s="1" customFormat="1" ht="24" customHeight="1">
      <c r="B137" s="35"/>
      <c r="C137" s="186" t="s">
        <v>262</v>
      </c>
      <c r="D137" s="186" t="s">
        <v>184</v>
      </c>
      <c r="E137" s="187" t="s">
        <v>2100</v>
      </c>
      <c r="F137" s="188" t="s">
        <v>2101</v>
      </c>
      <c r="G137" s="189" t="s">
        <v>265</v>
      </c>
      <c r="H137" s="190">
        <v>17</v>
      </c>
      <c r="I137" s="191"/>
      <c r="J137" s="192">
        <f>ROUND(I137*H137,2)</f>
        <v>0</v>
      </c>
      <c r="K137" s="188" t="s">
        <v>188</v>
      </c>
      <c r="L137" s="39"/>
      <c r="M137" s="193" t="s">
        <v>28</v>
      </c>
      <c r="N137" s="194" t="s">
        <v>46</v>
      </c>
      <c r="O137" s="64"/>
      <c r="P137" s="195">
        <f>O137*H137</f>
        <v>0</v>
      </c>
      <c r="Q137" s="195">
        <v>0</v>
      </c>
      <c r="R137" s="195">
        <f>Q137*H137</f>
        <v>0</v>
      </c>
      <c r="S137" s="195">
        <v>0</v>
      </c>
      <c r="T137" s="196">
        <f>S137*H137</f>
        <v>0</v>
      </c>
      <c r="AR137" s="197" t="s">
        <v>189</v>
      </c>
      <c r="AT137" s="197" t="s">
        <v>184</v>
      </c>
      <c r="AU137" s="197" t="s">
        <v>84</v>
      </c>
      <c r="AY137" s="18" t="s">
        <v>182</v>
      </c>
      <c r="BE137" s="198">
        <f>IF(N137="základní",J137,0)</f>
        <v>0</v>
      </c>
      <c r="BF137" s="198">
        <f>IF(N137="snížená",J137,0)</f>
        <v>0</v>
      </c>
      <c r="BG137" s="198">
        <f>IF(N137="zákl. přenesená",J137,0)</f>
        <v>0</v>
      </c>
      <c r="BH137" s="198">
        <f>IF(N137="sníž. přenesená",J137,0)</f>
        <v>0</v>
      </c>
      <c r="BI137" s="198">
        <f>IF(N137="nulová",J137,0)</f>
        <v>0</v>
      </c>
      <c r="BJ137" s="18" t="s">
        <v>82</v>
      </c>
      <c r="BK137" s="198">
        <f>ROUND(I137*H137,2)</f>
        <v>0</v>
      </c>
      <c r="BL137" s="18" t="s">
        <v>189</v>
      </c>
      <c r="BM137" s="197" t="s">
        <v>2102</v>
      </c>
    </row>
    <row r="138" spans="2:65" s="1" customFormat="1" ht="58.5">
      <c r="B138" s="35"/>
      <c r="C138" s="36"/>
      <c r="D138" s="199" t="s">
        <v>191</v>
      </c>
      <c r="E138" s="36"/>
      <c r="F138" s="200" t="s">
        <v>1929</v>
      </c>
      <c r="G138" s="36"/>
      <c r="H138" s="36"/>
      <c r="I138" s="115"/>
      <c r="J138" s="36"/>
      <c r="K138" s="36"/>
      <c r="L138" s="39"/>
      <c r="M138" s="201"/>
      <c r="N138" s="64"/>
      <c r="O138" s="64"/>
      <c r="P138" s="64"/>
      <c r="Q138" s="64"/>
      <c r="R138" s="64"/>
      <c r="S138" s="64"/>
      <c r="T138" s="65"/>
      <c r="AT138" s="18" t="s">
        <v>191</v>
      </c>
      <c r="AU138" s="18" t="s">
        <v>84</v>
      </c>
    </row>
    <row r="139" spans="2:65" s="12" customFormat="1">
      <c r="B139" s="202"/>
      <c r="C139" s="203"/>
      <c r="D139" s="199" t="s">
        <v>193</v>
      </c>
      <c r="E139" s="204" t="s">
        <v>28</v>
      </c>
      <c r="F139" s="205" t="s">
        <v>2103</v>
      </c>
      <c r="G139" s="203"/>
      <c r="H139" s="206">
        <v>17</v>
      </c>
      <c r="I139" s="207"/>
      <c r="J139" s="203"/>
      <c r="K139" s="203"/>
      <c r="L139" s="208"/>
      <c r="M139" s="209"/>
      <c r="N139" s="210"/>
      <c r="O139" s="210"/>
      <c r="P139" s="210"/>
      <c r="Q139" s="210"/>
      <c r="R139" s="210"/>
      <c r="S139" s="210"/>
      <c r="T139" s="211"/>
      <c r="AT139" s="212" t="s">
        <v>193</v>
      </c>
      <c r="AU139" s="212" t="s">
        <v>84</v>
      </c>
      <c r="AV139" s="12" t="s">
        <v>84</v>
      </c>
      <c r="AW139" s="12" t="s">
        <v>36</v>
      </c>
      <c r="AX139" s="12" t="s">
        <v>82</v>
      </c>
      <c r="AY139" s="212" t="s">
        <v>182</v>
      </c>
    </row>
    <row r="140" spans="2:65" s="1" customFormat="1" ht="16.5" customHeight="1">
      <c r="B140" s="35"/>
      <c r="C140" s="224" t="s">
        <v>268</v>
      </c>
      <c r="D140" s="224" t="s">
        <v>269</v>
      </c>
      <c r="E140" s="225" t="s">
        <v>2104</v>
      </c>
      <c r="F140" s="226" t="s">
        <v>2105</v>
      </c>
      <c r="G140" s="227" t="s">
        <v>265</v>
      </c>
      <c r="H140" s="228">
        <v>9</v>
      </c>
      <c r="I140" s="229"/>
      <c r="J140" s="230">
        <f>ROUND(I140*H140,2)</f>
        <v>0</v>
      </c>
      <c r="K140" s="226" t="s">
        <v>28</v>
      </c>
      <c r="L140" s="231"/>
      <c r="M140" s="232" t="s">
        <v>28</v>
      </c>
      <c r="N140" s="233" t="s">
        <v>46</v>
      </c>
      <c r="O140" s="64"/>
      <c r="P140" s="195">
        <f>O140*H140</f>
        <v>0</v>
      </c>
      <c r="Q140" s="195">
        <v>8.0000000000000002E-3</v>
      </c>
      <c r="R140" s="195">
        <f>Q140*H140</f>
        <v>7.2000000000000008E-2</v>
      </c>
      <c r="S140" s="195">
        <v>0</v>
      </c>
      <c r="T140" s="196">
        <f>S140*H140</f>
        <v>0</v>
      </c>
      <c r="AR140" s="197" t="s">
        <v>230</v>
      </c>
      <c r="AT140" s="197" t="s">
        <v>269</v>
      </c>
      <c r="AU140" s="197" t="s">
        <v>84</v>
      </c>
      <c r="AY140" s="18" t="s">
        <v>182</v>
      </c>
      <c r="BE140" s="198">
        <f>IF(N140="základní",J140,0)</f>
        <v>0</v>
      </c>
      <c r="BF140" s="198">
        <f>IF(N140="snížená",J140,0)</f>
        <v>0</v>
      </c>
      <c r="BG140" s="198">
        <f>IF(N140="zákl. přenesená",J140,0)</f>
        <v>0</v>
      </c>
      <c r="BH140" s="198">
        <f>IF(N140="sníž. přenesená",J140,0)</f>
        <v>0</v>
      </c>
      <c r="BI140" s="198">
        <f>IF(N140="nulová",J140,0)</f>
        <v>0</v>
      </c>
      <c r="BJ140" s="18" t="s">
        <v>82</v>
      </c>
      <c r="BK140" s="198">
        <f>ROUND(I140*H140,2)</f>
        <v>0</v>
      </c>
      <c r="BL140" s="18" t="s">
        <v>189</v>
      </c>
      <c r="BM140" s="197" t="s">
        <v>2106</v>
      </c>
    </row>
    <row r="141" spans="2:65" s="1" customFormat="1" ht="16.5" customHeight="1">
      <c r="B141" s="35"/>
      <c r="C141" s="224" t="s">
        <v>8</v>
      </c>
      <c r="D141" s="224" t="s">
        <v>269</v>
      </c>
      <c r="E141" s="225" t="s">
        <v>2107</v>
      </c>
      <c r="F141" s="226" t="s">
        <v>2108</v>
      </c>
      <c r="G141" s="227" t="s">
        <v>265</v>
      </c>
      <c r="H141" s="228">
        <v>8</v>
      </c>
      <c r="I141" s="229"/>
      <c r="J141" s="230">
        <f>ROUND(I141*H141,2)</f>
        <v>0</v>
      </c>
      <c r="K141" s="226" t="s">
        <v>28</v>
      </c>
      <c r="L141" s="231"/>
      <c r="M141" s="232" t="s">
        <v>28</v>
      </c>
      <c r="N141" s="233" t="s">
        <v>46</v>
      </c>
      <c r="O141" s="64"/>
      <c r="P141" s="195">
        <f>O141*H141</f>
        <v>0</v>
      </c>
      <c r="Q141" s="195">
        <v>8.0000000000000002E-3</v>
      </c>
      <c r="R141" s="195">
        <f>Q141*H141</f>
        <v>6.4000000000000001E-2</v>
      </c>
      <c r="S141" s="195">
        <v>0</v>
      </c>
      <c r="T141" s="196">
        <f>S141*H141</f>
        <v>0</v>
      </c>
      <c r="AR141" s="197" t="s">
        <v>230</v>
      </c>
      <c r="AT141" s="197" t="s">
        <v>269</v>
      </c>
      <c r="AU141" s="197" t="s">
        <v>84</v>
      </c>
      <c r="AY141" s="18" t="s">
        <v>182</v>
      </c>
      <c r="BE141" s="198">
        <f>IF(N141="základní",J141,0)</f>
        <v>0</v>
      </c>
      <c r="BF141" s="198">
        <f>IF(N141="snížená",J141,0)</f>
        <v>0</v>
      </c>
      <c r="BG141" s="198">
        <f>IF(N141="zákl. přenesená",J141,0)</f>
        <v>0</v>
      </c>
      <c r="BH141" s="198">
        <f>IF(N141="sníž. přenesená",J141,0)</f>
        <v>0</v>
      </c>
      <c r="BI141" s="198">
        <f>IF(N141="nulová",J141,0)</f>
        <v>0</v>
      </c>
      <c r="BJ141" s="18" t="s">
        <v>82</v>
      </c>
      <c r="BK141" s="198">
        <f>ROUND(I141*H141,2)</f>
        <v>0</v>
      </c>
      <c r="BL141" s="18" t="s">
        <v>189</v>
      </c>
      <c r="BM141" s="197" t="s">
        <v>2109</v>
      </c>
    </row>
    <row r="142" spans="2:65" s="1" customFormat="1" ht="24" customHeight="1">
      <c r="B142" s="35"/>
      <c r="C142" s="186" t="s">
        <v>276</v>
      </c>
      <c r="D142" s="186" t="s">
        <v>184</v>
      </c>
      <c r="E142" s="187" t="s">
        <v>2110</v>
      </c>
      <c r="F142" s="188" t="s">
        <v>2111</v>
      </c>
      <c r="G142" s="189" t="s">
        <v>265</v>
      </c>
      <c r="H142" s="190">
        <v>1479</v>
      </c>
      <c r="I142" s="191"/>
      <c r="J142" s="192">
        <f>ROUND(I142*H142,2)</f>
        <v>0</v>
      </c>
      <c r="K142" s="188" t="s">
        <v>188</v>
      </c>
      <c r="L142" s="39"/>
      <c r="M142" s="193" t="s">
        <v>28</v>
      </c>
      <c r="N142" s="194" t="s">
        <v>46</v>
      </c>
      <c r="O142" s="64"/>
      <c r="P142" s="195">
        <f>O142*H142</f>
        <v>0</v>
      </c>
      <c r="Q142" s="195">
        <v>0</v>
      </c>
      <c r="R142" s="195">
        <f>Q142*H142</f>
        <v>0</v>
      </c>
      <c r="S142" s="195">
        <v>0</v>
      </c>
      <c r="T142" s="196">
        <f>S142*H142</f>
        <v>0</v>
      </c>
      <c r="AR142" s="197" t="s">
        <v>189</v>
      </c>
      <c r="AT142" s="197" t="s">
        <v>184</v>
      </c>
      <c r="AU142" s="197" t="s">
        <v>84</v>
      </c>
      <c r="AY142" s="18" t="s">
        <v>182</v>
      </c>
      <c r="BE142" s="198">
        <f>IF(N142="základní",J142,0)</f>
        <v>0</v>
      </c>
      <c r="BF142" s="198">
        <f>IF(N142="snížená",J142,0)</f>
        <v>0</v>
      </c>
      <c r="BG142" s="198">
        <f>IF(N142="zákl. přenesená",J142,0)</f>
        <v>0</v>
      </c>
      <c r="BH142" s="198">
        <f>IF(N142="sníž. přenesená",J142,0)</f>
        <v>0</v>
      </c>
      <c r="BI142" s="198">
        <f>IF(N142="nulová",J142,0)</f>
        <v>0</v>
      </c>
      <c r="BJ142" s="18" t="s">
        <v>82</v>
      </c>
      <c r="BK142" s="198">
        <f>ROUND(I142*H142,2)</f>
        <v>0</v>
      </c>
      <c r="BL142" s="18" t="s">
        <v>189</v>
      </c>
      <c r="BM142" s="197" t="s">
        <v>2112</v>
      </c>
    </row>
    <row r="143" spans="2:65" s="1" customFormat="1" ht="68.25">
      <c r="B143" s="35"/>
      <c r="C143" s="36"/>
      <c r="D143" s="199" t="s">
        <v>191</v>
      </c>
      <c r="E143" s="36"/>
      <c r="F143" s="200" t="s">
        <v>2113</v>
      </c>
      <c r="G143" s="36"/>
      <c r="H143" s="36"/>
      <c r="I143" s="115"/>
      <c r="J143" s="36"/>
      <c r="K143" s="36"/>
      <c r="L143" s="39"/>
      <c r="M143" s="201"/>
      <c r="N143" s="64"/>
      <c r="O143" s="64"/>
      <c r="P143" s="64"/>
      <c r="Q143" s="64"/>
      <c r="R143" s="64"/>
      <c r="S143" s="64"/>
      <c r="T143" s="65"/>
      <c r="AT143" s="18" t="s">
        <v>191</v>
      </c>
      <c r="AU143" s="18" t="s">
        <v>84</v>
      </c>
    </row>
    <row r="144" spans="2:65" s="12" customFormat="1">
      <c r="B144" s="202"/>
      <c r="C144" s="203"/>
      <c r="D144" s="199" t="s">
        <v>193</v>
      </c>
      <c r="E144" s="204" t="s">
        <v>28</v>
      </c>
      <c r="F144" s="205" t="s">
        <v>2114</v>
      </c>
      <c r="G144" s="203"/>
      <c r="H144" s="206">
        <v>1479</v>
      </c>
      <c r="I144" s="207"/>
      <c r="J144" s="203"/>
      <c r="K144" s="203"/>
      <c r="L144" s="208"/>
      <c r="M144" s="209"/>
      <c r="N144" s="210"/>
      <c r="O144" s="210"/>
      <c r="P144" s="210"/>
      <c r="Q144" s="210"/>
      <c r="R144" s="210"/>
      <c r="S144" s="210"/>
      <c r="T144" s="211"/>
      <c r="AT144" s="212" t="s">
        <v>193</v>
      </c>
      <c r="AU144" s="212" t="s">
        <v>84</v>
      </c>
      <c r="AV144" s="12" t="s">
        <v>84</v>
      </c>
      <c r="AW144" s="12" t="s">
        <v>36</v>
      </c>
      <c r="AX144" s="12" t="s">
        <v>82</v>
      </c>
      <c r="AY144" s="212" t="s">
        <v>182</v>
      </c>
    </row>
    <row r="145" spans="2:65" s="1" customFormat="1" ht="16.5" customHeight="1">
      <c r="B145" s="35"/>
      <c r="C145" s="224" t="s">
        <v>281</v>
      </c>
      <c r="D145" s="224" t="s">
        <v>269</v>
      </c>
      <c r="E145" s="225" t="s">
        <v>2115</v>
      </c>
      <c r="F145" s="226" t="s">
        <v>2116</v>
      </c>
      <c r="G145" s="227" t="s">
        <v>265</v>
      </c>
      <c r="H145" s="228">
        <v>1493.79</v>
      </c>
      <c r="I145" s="229"/>
      <c r="J145" s="230">
        <f>ROUND(I145*H145,2)</f>
        <v>0</v>
      </c>
      <c r="K145" s="226" t="s">
        <v>28</v>
      </c>
      <c r="L145" s="231"/>
      <c r="M145" s="232" t="s">
        <v>28</v>
      </c>
      <c r="N145" s="233" t="s">
        <v>46</v>
      </c>
      <c r="O145" s="64"/>
      <c r="P145" s="195">
        <f>O145*H145</f>
        <v>0</v>
      </c>
      <c r="Q145" s="195">
        <v>5.0000000000000001E-4</v>
      </c>
      <c r="R145" s="195">
        <f>Q145*H145</f>
        <v>0.74689499999999998</v>
      </c>
      <c r="S145" s="195">
        <v>0</v>
      </c>
      <c r="T145" s="196">
        <f>S145*H145</f>
        <v>0</v>
      </c>
      <c r="AR145" s="197" t="s">
        <v>230</v>
      </c>
      <c r="AT145" s="197" t="s">
        <v>269</v>
      </c>
      <c r="AU145" s="197" t="s">
        <v>84</v>
      </c>
      <c r="AY145" s="18" t="s">
        <v>182</v>
      </c>
      <c r="BE145" s="198">
        <f>IF(N145="základní",J145,0)</f>
        <v>0</v>
      </c>
      <c r="BF145" s="198">
        <f>IF(N145="snížená",J145,0)</f>
        <v>0</v>
      </c>
      <c r="BG145" s="198">
        <f>IF(N145="zákl. přenesená",J145,0)</f>
        <v>0</v>
      </c>
      <c r="BH145" s="198">
        <f>IF(N145="sníž. přenesená",J145,0)</f>
        <v>0</v>
      </c>
      <c r="BI145" s="198">
        <f>IF(N145="nulová",J145,0)</f>
        <v>0</v>
      </c>
      <c r="BJ145" s="18" t="s">
        <v>82</v>
      </c>
      <c r="BK145" s="198">
        <f>ROUND(I145*H145,2)</f>
        <v>0</v>
      </c>
      <c r="BL145" s="18" t="s">
        <v>189</v>
      </c>
      <c r="BM145" s="197" t="s">
        <v>2117</v>
      </c>
    </row>
    <row r="146" spans="2:65" s="1" customFormat="1" ht="19.5">
      <c r="B146" s="35"/>
      <c r="C146" s="36"/>
      <c r="D146" s="199" t="s">
        <v>514</v>
      </c>
      <c r="E146" s="36"/>
      <c r="F146" s="200" t="s">
        <v>2118</v>
      </c>
      <c r="G146" s="36"/>
      <c r="H146" s="36"/>
      <c r="I146" s="115"/>
      <c r="J146" s="36"/>
      <c r="K146" s="36"/>
      <c r="L146" s="39"/>
      <c r="M146" s="201"/>
      <c r="N146" s="64"/>
      <c r="O146" s="64"/>
      <c r="P146" s="64"/>
      <c r="Q146" s="64"/>
      <c r="R146" s="64"/>
      <c r="S146" s="64"/>
      <c r="T146" s="65"/>
      <c r="AT146" s="18" t="s">
        <v>514</v>
      </c>
      <c r="AU146" s="18" t="s">
        <v>84</v>
      </c>
    </row>
    <row r="147" spans="2:65" s="12" customFormat="1">
      <c r="B147" s="202"/>
      <c r="C147" s="203"/>
      <c r="D147" s="199" t="s">
        <v>193</v>
      </c>
      <c r="E147" s="204" t="s">
        <v>28</v>
      </c>
      <c r="F147" s="205" t="s">
        <v>2119</v>
      </c>
      <c r="G147" s="203"/>
      <c r="H147" s="206">
        <v>1493.79</v>
      </c>
      <c r="I147" s="207"/>
      <c r="J147" s="203"/>
      <c r="K147" s="203"/>
      <c r="L147" s="208"/>
      <c r="M147" s="209"/>
      <c r="N147" s="210"/>
      <c r="O147" s="210"/>
      <c r="P147" s="210"/>
      <c r="Q147" s="210"/>
      <c r="R147" s="210"/>
      <c r="S147" s="210"/>
      <c r="T147" s="211"/>
      <c r="AT147" s="212" t="s">
        <v>193</v>
      </c>
      <c r="AU147" s="212" t="s">
        <v>84</v>
      </c>
      <c r="AV147" s="12" t="s">
        <v>84</v>
      </c>
      <c r="AW147" s="12" t="s">
        <v>36</v>
      </c>
      <c r="AX147" s="12" t="s">
        <v>82</v>
      </c>
      <c r="AY147" s="212" t="s">
        <v>182</v>
      </c>
    </row>
    <row r="148" spans="2:65" s="1" customFormat="1" ht="16.5" customHeight="1">
      <c r="B148" s="35"/>
      <c r="C148" s="186" t="s">
        <v>285</v>
      </c>
      <c r="D148" s="186" t="s">
        <v>184</v>
      </c>
      <c r="E148" s="187" t="s">
        <v>2120</v>
      </c>
      <c r="F148" s="188" t="s">
        <v>2121</v>
      </c>
      <c r="G148" s="189" t="s">
        <v>265</v>
      </c>
      <c r="H148" s="190">
        <v>17</v>
      </c>
      <c r="I148" s="191"/>
      <c r="J148" s="192">
        <f>ROUND(I148*H148,2)</f>
        <v>0</v>
      </c>
      <c r="K148" s="188" t="s">
        <v>188</v>
      </c>
      <c r="L148" s="39"/>
      <c r="M148" s="193" t="s">
        <v>28</v>
      </c>
      <c r="N148" s="194" t="s">
        <v>46</v>
      </c>
      <c r="O148" s="64"/>
      <c r="P148" s="195">
        <f>O148*H148</f>
        <v>0</v>
      </c>
      <c r="Q148" s="195">
        <v>6.0000000000000002E-5</v>
      </c>
      <c r="R148" s="195">
        <f>Q148*H148</f>
        <v>1.0200000000000001E-3</v>
      </c>
      <c r="S148" s="195">
        <v>0</v>
      </c>
      <c r="T148" s="196">
        <f>S148*H148</f>
        <v>0</v>
      </c>
      <c r="AR148" s="197" t="s">
        <v>189</v>
      </c>
      <c r="AT148" s="197" t="s">
        <v>184</v>
      </c>
      <c r="AU148" s="197" t="s">
        <v>84</v>
      </c>
      <c r="AY148" s="18" t="s">
        <v>182</v>
      </c>
      <c r="BE148" s="198">
        <f>IF(N148="základní",J148,0)</f>
        <v>0</v>
      </c>
      <c r="BF148" s="198">
        <f>IF(N148="snížená",J148,0)</f>
        <v>0</v>
      </c>
      <c r="BG148" s="198">
        <f>IF(N148="zákl. přenesená",J148,0)</f>
        <v>0</v>
      </c>
      <c r="BH148" s="198">
        <f>IF(N148="sníž. přenesená",J148,0)</f>
        <v>0</v>
      </c>
      <c r="BI148" s="198">
        <f>IF(N148="nulová",J148,0)</f>
        <v>0</v>
      </c>
      <c r="BJ148" s="18" t="s">
        <v>82</v>
      </c>
      <c r="BK148" s="198">
        <f>ROUND(I148*H148,2)</f>
        <v>0</v>
      </c>
      <c r="BL148" s="18" t="s">
        <v>189</v>
      </c>
      <c r="BM148" s="197" t="s">
        <v>2122</v>
      </c>
    </row>
    <row r="149" spans="2:65" s="1" customFormat="1" ht="48.75">
      <c r="B149" s="35"/>
      <c r="C149" s="36"/>
      <c r="D149" s="199" t="s">
        <v>191</v>
      </c>
      <c r="E149" s="36"/>
      <c r="F149" s="200" t="s">
        <v>2123</v>
      </c>
      <c r="G149" s="36"/>
      <c r="H149" s="36"/>
      <c r="I149" s="115"/>
      <c r="J149" s="36"/>
      <c r="K149" s="36"/>
      <c r="L149" s="39"/>
      <c r="M149" s="201"/>
      <c r="N149" s="64"/>
      <c r="O149" s="64"/>
      <c r="P149" s="64"/>
      <c r="Q149" s="64"/>
      <c r="R149" s="64"/>
      <c r="S149" s="64"/>
      <c r="T149" s="65"/>
      <c r="AT149" s="18" t="s">
        <v>191</v>
      </c>
      <c r="AU149" s="18" t="s">
        <v>84</v>
      </c>
    </row>
    <row r="150" spans="2:65" s="12" customFormat="1">
      <c r="B150" s="202"/>
      <c r="C150" s="203"/>
      <c r="D150" s="199" t="s">
        <v>193</v>
      </c>
      <c r="E150" s="204" t="s">
        <v>28</v>
      </c>
      <c r="F150" s="205" t="s">
        <v>2103</v>
      </c>
      <c r="G150" s="203"/>
      <c r="H150" s="206">
        <v>17</v>
      </c>
      <c r="I150" s="207"/>
      <c r="J150" s="203"/>
      <c r="K150" s="203"/>
      <c r="L150" s="208"/>
      <c r="M150" s="209"/>
      <c r="N150" s="210"/>
      <c r="O150" s="210"/>
      <c r="P150" s="210"/>
      <c r="Q150" s="210"/>
      <c r="R150" s="210"/>
      <c r="S150" s="210"/>
      <c r="T150" s="211"/>
      <c r="AT150" s="212" t="s">
        <v>193</v>
      </c>
      <c r="AU150" s="212" t="s">
        <v>84</v>
      </c>
      <c r="AV150" s="12" t="s">
        <v>84</v>
      </c>
      <c r="AW150" s="12" t="s">
        <v>36</v>
      </c>
      <c r="AX150" s="12" t="s">
        <v>82</v>
      </c>
      <c r="AY150" s="212" t="s">
        <v>182</v>
      </c>
    </row>
    <row r="151" spans="2:65" s="1" customFormat="1" ht="16.5" customHeight="1">
      <c r="B151" s="35"/>
      <c r="C151" s="224" t="s">
        <v>289</v>
      </c>
      <c r="D151" s="224" t="s">
        <v>269</v>
      </c>
      <c r="E151" s="225" t="s">
        <v>2124</v>
      </c>
      <c r="F151" s="226" t="s">
        <v>2125</v>
      </c>
      <c r="G151" s="227" t="s">
        <v>265</v>
      </c>
      <c r="H151" s="228">
        <v>51</v>
      </c>
      <c r="I151" s="229"/>
      <c r="J151" s="230">
        <f>ROUND(I151*H151,2)</f>
        <v>0</v>
      </c>
      <c r="K151" s="226" t="s">
        <v>188</v>
      </c>
      <c r="L151" s="231"/>
      <c r="M151" s="232" t="s">
        <v>28</v>
      </c>
      <c r="N151" s="233" t="s">
        <v>46</v>
      </c>
      <c r="O151" s="64"/>
      <c r="P151" s="195">
        <f>O151*H151</f>
        <v>0</v>
      </c>
      <c r="Q151" s="195">
        <v>7.0899999999999999E-3</v>
      </c>
      <c r="R151" s="195">
        <f>Q151*H151</f>
        <v>0.36159000000000002</v>
      </c>
      <c r="S151" s="195">
        <v>0</v>
      </c>
      <c r="T151" s="196">
        <f>S151*H151</f>
        <v>0</v>
      </c>
      <c r="AR151" s="197" t="s">
        <v>230</v>
      </c>
      <c r="AT151" s="197" t="s">
        <v>269</v>
      </c>
      <c r="AU151" s="197" t="s">
        <v>84</v>
      </c>
      <c r="AY151" s="18" t="s">
        <v>182</v>
      </c>
      <c r="BE151" s="198">
        <f>IF(N151="základní",J151,0)</f>
        <v>0</v>
      </c>
      <c r="BF151" s="198">
        <f>IF(N151="snížená",J151,0)</f>
        <v>0</v>
      </c>
      <c r="BG151" s="198">
        <f>IF(N151="zákl. přenesená",J151,0)</f>
        <v>0</v>
      </c>
      <c r="BH151" s="198">
        <f>IF(N151="sníž. přenesená",J151,0)</f>
        <v>0</v>
      </c>
      <c r="BI151" s="198">
        <f>IF(N151="nulová",J151,0)</f>
        <v>0</v>
      </c>
      <c r="BJ151" s="18" t="s">
        <v>82</v>
      </c>
      <c r="BK151" s="198">
        <f>ROUND(I151*H151,2)</f>
        <v>0</v>
      </c>
      <c r="BL151" s="18" t="s">
        <v>189</v>
      </c>
      <c r="BM151" s="197" t="s">
        <v>2126</v>
      </c>
    </row>
    <row r="152" spans="2:65" s="12" customFormat="1">
      <c r="B152" s="202"/>
      <c r="C152" s="203"/>
      <c r="D152" s="199" t="s">
        <v>193</v>
      </c>
      <c r="E152" s="204" t="s">
        <v>28</v>
      </c>
      <c r="F152" s="205" t="s">
        <v>2127</v>
      </c>
      <c r="G152" s="203"/>
      <c r="H152" s="206">
        <v>51</v>
      </c>
      <c r="I152" s="207"/>
      <c r="J152" s="203"/>
      <c r="K152" s="203"/>
      <c r="L152" s="208"/>
      <c r="M152" s="209"/>
      <c r="N152" s="210"/>
      <c r="O152" s="210"/>
      <c r="P152" s="210"/>
      <c r="Q152" s="210"/>
      <c r="R152" s="210"/>
      <c r="S152" s="210"/>
      <c r="T152" s="211"/>
      <c r="AT152" s="212" t="s">
        <v>193</v>
      </c>
      <c r="AU152" s="212" t="s">
        <v>84</v>
      </c>
      <c r="AV152" s="12" t="s">
        <v>84</v>
      </c>
      <c r="AW152" s="12" t="s">
        <v>36</v>
      </c>
      <c r="AX152" s="12" t="s">
        <v>82</v>
      </c>
      <c r="AY152" s="212" t="s">
        <v>182</v>
      </c>
    </row>
    <row r="153" spans="2:65" s="1" customFormat="1" ht="16.5" customHeight="1">
      <c r="B153" s="35"/>
      <c r="C153" s="186" t="s">
        <v>294</v>
      </c>
      <c r="D153" s="186" t="s">
        <v>184</v>
      </c>
      <c r="E153" s="187" t="s">
        <v>2128</v>
      </c>
      <c r="F153" s="188" t="s">
        <v>2129</v>
      </c>
      <c r="G153" s="189" t="s">
        <v>265</v>
      </c>
      <c r="H153" s="190">
        <v>17</v>
      </c>
      <c r="I153" s="191"/>
      <c r="J153" s="192">
        <f>ROUND(I153*H153,2)</f>
        <v>0</v>
      </c>
      <c r="K153" s="188" t="s">
        <v>188</v>
      </c>
      <c r="L153" s="39"/>
      <c r="M153" s="193" t="s">
        <v>28</v>
      </c>
      <c r="N153" s="194" t="s">
        <v>46</v>
      </c>
      <c r="O153" s="64"/>
      <c r="P153" s="195">
        <f>O153*H153</f>
        <v>0</v>
      </c>
      <c r="Q153" s="195">
        <v>0</v>
      </c>
      <c r="R153" s="195">
        <f>Q153*H153</f>
        <v>0</v>
      </c>
      <c r="S153" s="195">
        <v>0</v>
      </c>
      <c r="T153" s="196">
        <f>S153*H153</f>
        <v>0</v>
      </c>
      <c r="AR153" s="197" t="s">
        <v>189</v>
      </c>
      <c r="AT153" s="197" t="s">
        <v>184</v>
      </c>
      <c r="AU153" s="197" t="s">
        <v>84</v>
      </c>
      <c r="AY153" s="18" t="s">
        <v>182</v>
      </c>
      <c r="BE153" s="198">
        <f>IF(N153="základní",J153,0)</f>
        <v>0</v>
      </c>
      <c r="BF153" s="198">
        <f>IF(N153="snížená",J153,0)</f>
        <v>0</v>
      </c>
      <c r="BG153" s="198">
        <f>IF(N153="zákl. přenesená",J153,0)</f>
        <v>0</v>
      </c>
      <c r="BH153" s="198">
        <f>IF(N153="sníž. přenesená",J153,0)</f>
        <v>0</v>
      </c>
      <c r="BI153" s="198">
        <f>IF(N153="nulová",J153,0)</f>
        <v>0</v>
      </c>
      <c r="BJ153" s="18" t="s">
        <v>82</v>
      </c>
      <c r="BK153" s="198">
        <f>ROUND(I153*H153,2)</f>
        <v>0</v>
      </c>
      <c r="BL153" s="18" t="s">
        <v>189</v>
      </c>
      <c r="BM153" s="197" t="s">
        <v>2130</v>
      </c>
    </row>
    <row r="154" spans="2:65" s="1" customFormat="1" ht="68.25">
      <c r="B154" s="35"/>
      <c r="C154" s="36"/>
      <c r="D154" s="199" t="s">
        <v>191</v>
      </c>
      <c r="E154" s="36"/>
      <c r="F154" s="200" t="s">
        <v>2131</v>
      </c>
      <c r="G154" s="36"/>
      <c r="H154" s="36"/>
      <c r="I154" s="115"/>
      <c r="J154" s="36"/>
      <c r="K154" s="36"/>
      <c r="L154" s="39"/>
      <c r="M154" s="201"/>
      <c r="N154" s="64"/>
      <c r="O154" s="64"/>
      <c r="P154" s="64"/>
      <c r="Q154" s="64"/>
      <c r="R154" s="64"/>
      <c r="S154" s="64"/>
      <c r="T154" s="65"/>
      <c r="AT154" s="18" t="s">
        <v>191</v>
      </c>
      <c r="AU154" s="18" t="s">
        <v>84</v>
      </c>
    </row>
    <row r="155" spans="2:65" s="1" customFormat="1" ht="16.5" customHeight="1">
      <c r="B155" s="35"/>
      <c r="C155" s="224" t="s">
        <v>7</v>
      </c>
      <c r="D155" s="224" t="s">
        <v>269</v>
      </c>
      <c r="E155" s="225" t="s">
        <v>1922</v>
      </c>
      <c r="F155" s="226" t="s">
        <v>1923</v>
      </c>
      <c r="G155" s="227" t="s">
        <v>187</v>
      </c>
      <c r="H155" s="228">
        <v>1.02</v>
      </c>
      <c r="I155" s="229"/>
      <c r="J155" s="230">
        <f>ROUND(I155*H155,2)</f>
        <v>0</v>
      </c>
      <c r="K155" s="226" t="s">
        <v>188</v>
      </c>
      <c r="L155" s="231"/>
      <c r="M155" s="232" t="s">
        <v>28</v>
      </c>
      <c r="N155" s="233" t="s">
        <v>46</v>
      </c>
      <c r="O155" s="64"/>
      <c r="P155" s="195">
        <f>O155*H155</f>
        <v>0</v>
      </c>
      <c r="Q155" s="195">
        <v>0.22</v>
      </c>
      <c r="R155" s="195">
        <f>Q155*H155</f>
        <v>0.22440000000000002</v>
      </c>
      <c r="S155" s="195">
        <v>0</v>
      </c>
      <c r="T155" s="196">
        <f>S155*H155</f>
        <v>0</v>
      </c>
      <c r="AR155" s="197" t="s">
        <v>230</v>
      </c>
      <c r="AT155" s="197" t="s">
        <v>269</v>
      </c>
      <c r="AU155" s="197" t="s">
        <v>84</v>
      </c>
      <c r="AY155" s="18" t="s">
        <v>182</v>
      </c>
      <c r="BE155" s="198">
        <f>IF(N155="základní",J155,0)</f>
        <v>0</v>
      </c>
      <c r="BF155" s="198">
        <f>IF(N155="snížená",J155,0)</f>
        <v>0</v>
      </c>
      <c r="BG155" s="198">
        <f>IF(N155="zákl. přenesená",J155,0)</f>
        <v>0</v>
      </c>
      <c r="BH155" s="198">
        <f>IF(N155="sníž. přenesená",J155,0)</f>
        <v>0</v>
      </c>
      <c r="BI155" s="198">
        <f>IF(N155="nulová",J155,0)</f>
        <v>0</v>
      </c>
      <c r="BJ155" s="18" t="s">
        <v>82</v>
      </c>
      <c r="BK155" s="198">
        <f>ROUND(I155*H155,2)</f>
        <v>0</v>
      </c>
      <c r="BL155" s="18" t="s">
        <v>189</v>
      </c>
      <c r="BM155" s="197" t="s">
        <v>2132</v>
      </c>
    </row>
    <row r="156" spans="2:65" s="12" customFormat="1">
      <c r="B156" s="202"/>
      <c r="C156" s="203"/>
      <c r="D156" s="199" t="s">
        <v>193</v>
      </c>
      <c r="E156" s="204" t="s">
        <v>28</v>
      </c>
      <c r="F156" s="205" t="s">
        <v>2133</v>
      </c>
      <c r="G156" s="203"/>
      <c r="H156" s="206">
        <v>1.02</v>
      </c>
      <c r="I156" s="207"/>
      <c r="J156" s="203"/>
      <c r="K156" s="203"/>
      <c r="L156" s="208"/>
      <c r="M156" s="209"/>
      <c r="N156" s="210"/>
      <c r="O156" s="210"/>
      <c r="P156" s="210"/>
      <c r="Q156" s="210"/>
      <c r="R156" s="210"/>
      <c r="S156" s="210"/>
      <c r="T156" s="211"/>
      <c r="AT156" s="212" t="s">
        <v>193</v>
      </c>
      <c r="AU156" s="212" t="s">
        <v>84</v>
      </c>
      <c r="AV156" s="12" t="s">
        <v>84</v>
      </c>
      <c r="AW156" s="12" t="s">
        <v>36</v>
      </c>
      <c r="AX156" s="12" t="s">
        <v>82</v>
      </c>
      <c r="AY156" s="212" t="s">
        <v>182</v>
      </c>
    </row>
    <row r="157" spans="2:65" s="1" customFormat="1" ht="16.5" customHeight="1">
      <c r="B157" s="35"/>
      <c r="C157" s="186" t="s">
        <v>302</v>
      </c>
      <c r="D157" s="186" t="s">
        <v>184</v>
      </c>
      <c r="E157" s="187" t="s">
        <v>2134</v>
      </c>
      <c r="F157" s="188" t="s">
        <v>2135</v>
      </c>
      <c r="G157" s="189" t="s">
        <v>250</v>
      </c>
      <c r="H157" s="190">
        <v>38.069000000000003</v>
      </c>
      <c r="I157" s="191"/>
      <c r="J157" s="192">
        <f>ROUND(I157*H157,2)</f>
        <v>0</v>
      </c>
      <c r="K157" s="188" t="s">
        <v>188</v>
      </c>
      <c r="L157" s="39"/>
      <c r="M157" s="193" t="s">
        <v>28</v>
      </c>
      <c r="N157" s="194" t="s">
        <v>46</v>
      </c>
      <c r="O157" s="64"/>
      <c r="P157" s="195">
        <f>O157*H157</f>
        <v>0</v>
      </c>
      <c r="Q157" s="195">
        <v>3.6000000000000002E-4</v>
      </c>
      <c r="R157" s="195">
        <f>Q157*H157</f>
        <v>1.3704840000000001E-2</v>
      </c>
      <c r="S157" s="195">
        <v>0</v>
      </c>
      <c r="T157" s="196">
        <f>S157*H157</f>
        <v>0</v>
      </c>
      <c r="AR157" s="197" t="s">
        <v>189</v>
      </c>
      <c r="AT157" s="197" t="s">
        <v>184</v>
      </c>
      <c r="AU157" s="197" t="s">
        <v>84</v>
      </c>
      <c r="AY157" s="18" t="s">
        <v>182</v>
      </c>
      <c r="BE157" s="198">
        <f>IF(N157="základní",J157,0)</f>
        <v>0</v>
      </c>
      <c r="BF157" s="198">
        <f>IF(N157="snížená",J157,0)</f>
        <v>0</v>
      </c>
      <c r="BG157" s="198">
        <f>IF(N157="zákl. přenesená",J157,0)</f>
        <v>0</v>
      </c>
      <c r="BH157" s="198">
        <f>IF(N157="sníž. přenesená",J157,0)</f>
        <v>0</v>
      </c>
      <c r="BI157" s="198">
        <f>IF(N157="nulová",J157,0)</f>
        <v>0</v>
      </c>
      <c r="BJ157" s="18" t="s">
        <v>82</v>
      </c>
      <c r="BK157" s="198">
        <f>ROUND(I157*H157,2)</f>
        <v>0</v>
      </c>
      <c r="BL157" s="18" t="s">
        <v>189</v>
      </c>
      <c r="BM157" s="197" t="s">
        <v>2136</v>
      </c>
    </row>
    <row r="158" spans="2:65" s="1" customFormat="1" ht="29.25">
      <c r="B158" s="35"/>
      <c r="C158" s="36"/>
      <c r="D158" s="199" t="s">
        <v>191</v>
      </c>
      <c r="E158" s="36"/>
      <c r="F158" s="200" t="s">
        <v>2137</v>
      </c>
      <c r="G158" s="36"/>
      <c r="H158" s="36"/>
      <c r="I158" s="115"/>
      <c r="J158" s="36"/>
      <c r="K158" s="36"/>
      <c r="L158" s="39"/>
      <c r="M158" s="201"/>
      <c r="N158" s="64"/>
      <c r="O158" s="64"/>
      <c r="P158" s="64"/>
      <c r="Q158" s="64"/>
      <c r="R158" s="64"/>
      <c r="S158" s="64"/>
      <c r="T158" s="65"/>
      <c r="AT158" s="18" t="s">
        <v>191</v>
      </c>
      <c r="AU158" s="18" t="s">
        <v>84</v>
      </c>
    </row>
    <row r="159" spans="2:65" s="12" customFormat="1">
      <c r="B159" s="202"/>
      <c r="C159" s="203"/>
      <c r="D159" s="199" t="s">
        <v>193</v>
      </c>
      <c r="E159" s="204" t="s">
        <v>28</v>
      </c>
      <c r="F159" s="205" t="s">
        <v>2138</v>
      </c>
      <c r="G159" s="203"/>
      <c r="H159" s="206">
        <v>38.069000000000003</v>
      </c>
      <c r="I159" s="207"/>
      <c r="J159" s="203"/>
      <c r="K159" s="203"/>
      <c r="L159" s="208"/>
      <c r="M159" s="209"/>
      <c r="N159" s="210"/>
      <c r="O159" s="210"/>
      <c r="P159" s="210"/>
      <c r="Q159" s="210"/>
      <c r="R159" s="210"/>
      <c r="S159" s="210"/>
      <c r="T159" s="211"/>
      <c r="AT159" s="212" t="s">
        <v>193</v>
      </c>
      <c r="AU159" s="212" t="s">
        <v>84</v>
      </c>
      <c r="AV159" s="12" t="s">
        <v>84</v>
      </c>
      <c r="AW159" s="12" t="s">
        <v>36</v>
      </c>
      <c r="AX159" s="12" t="s">
        <v>82</v>
      </c>
      <c r="AY159" s="212" t="s">
        <v>182</v>
      </c>
    </row>
    <row r="160" spans="2:65" s="1" customFormat="1" ht="16.5" customHeight="1">
      <c r="B160" s="35"/>
      <c r="C160" s="186" t="s">
        <v>308</v>
      </c>
      <c r="D160" s="186" t="s">
        <v>184</v>
      </c>
      <c r="E160" s="187" t="s">
        <v>2139</v>
      </c>
      <c r="F160" s="188" t="s">
        <v>2140</v>
      </c>
      <c r="G160" s="189" t="s">
        <v>265</v>
      </c>
      <c r="H160" s="190">
        <v>17</v>
      </c>
      <c r="I160" s="191"/>
      <c r="J160" s="192">
        <f>ROUND(I160*H160,2)</f>
        <v>0</v>
      </c>
      <c r="K160" s="188" t="s">
        <v>188</v>
      </c>
      <c r="L160" s="39"/>
      <c r="M160" s="193" t="s">
        <v>28</v>
      </c>
      <c r="N160" s="194" t="s">
        <v>46</v>
      </c>
      <c r="O160" s="64"/>
      <c r="P160" s="195">
        <f>O160*H160</f>
        <v>0</v>
      </c>
      <c r="Q160" s="195">
        <v>0</v>
      </c>
      <c r="R160" s="195">
        <f>Q160*H160</f>
        <v>0</v>
      </c>
      <c r="S160" s="195">
        <v>0</v>
      </c>
      <c r="T160" s="196">
        <f>S160*H160</f>
        <v>0</v>
      </c>
      <c r="AR160" s="197" t="s">
        <v>189</v>
      </c>
      <c r="AT160" s="197" t="s">
        <v>184</v>
      </c>
      <c r="AU160" s="197" t="s">
        <v>84</v>
      </c>
      <c r="AY160" s="18" t="s">
        <v>182</v>
      </c>
      <c r="BE160" s="198">
        <f>IF(N160="základní",J160,0)</f>
        <v>0</v>
      </c>
      <c r="BF160" s="198">
        <f>IF(N160="snížená",J160,0)</f>
        <v>0</v>
      </c>
      <c r="BG160" s="198">
        <f>IF(N160="zákl. přenesená",J160,0)</f>
        <v>0</v>
      </c>
      <c r="BH160" s="198">
        <f>IF(N160="sníž. přenesená",J160,0)</f>
        <v>0</v>
      </c>
      <c r="BI160" s="198">
        <f>IF(N160="nulová",J160,0)</f>
        <v>0</v>
      </c>
      <c r="BJ160" s="18" t="s">
        <v>82</v>
      </c>
      <c r="BK160" s="198">
        <f>ROUND(I160*H160,2)</f>
        <v>0</v>
      </c>
      <c r="BL160" s="18" t="s">
        <v>189</v>
      </c>
      <c r="BM160" s="197" t="s">
        <v>2141</v>
      </c>
    </row>
    <row r="161" spans="2:65" s="1" customFormat="1" ht="78">
      <c r="B161" s="35"/>
      <c r="C161" s="36"/>
      <c r="D161" s="199" t="s">
        <v>191</v>
      </c>
      <c r="E161" s="36"/>
      <c r="F161" s="200" t="s">
        <v>2142</v>
      </c>
      <c r="G161" s="36"/>
      <c r="H161" s="36"/>
      <c r="I161" s="115"/>
      <c r="J161" s="36"/>
      <c r="K161" s="36"/>
      <c r="L161" s="39"/>
      <c r="M161" s="201"/>
      <c r="N161" s="64"/>
      <c r="O161" s="64"/>
      <c r="P161" s="64"/>
      <c r="Q161" s="64"/>
      <c r="R161" s="64"/>
      <c r="S161" s="64"/>
      <c r="T161" s="65"/>
      <c r="AT161" s="18" t="s">
        <v>191</v>
      </c>
      <c r="AU161" s="18" t="s">
        <v>84</v>
      </c>
    </row>
    <row r="162" spans="2:65" s="12" customFormat="1">
      <c r="B162" s="202"/>
      <c r="C162" s="203"/>
      <c r="D162" s="199" t="s">
        <v>193</v>
      </c>
      <c r="E162" s="204" t="s">
        <v>28</v>
      </c>
      <c r="F162" s="205" t="s">
        <v>2143</v>
      </c>
      <c r="G162" s="203"/>
      <c r="H162" s="206">
        <v>17</v>
      </c>
      <c r="I162" s="207"/>
      <c r="J162" s="203"/>
      <c r="K162" s="203"/>
      <c r="L162" s="208"/>
      <c r="M162" s="209"/>
      <c r="N162" s="210"/>
      <c r="O162" s="210"/>
      <c r="P162" s="210"/>
      <c r="Q162" s="210"/>
      <c r="R162" s="210"/>
      <c r="S162" s="210"/>
      <c r="T162" s="211"/>
      <c r="AT162" s="212" t="s">
        <v>193</v>
      </c>
      <c r="AU162" s="212" t="s">
        <v>84</v>
      </c>
      <c r="AV162" s="12" t="s">
        <v>84</v>
      </c>
      <c r="AW162" s="12" t="s">
        <v>36</v>
      </c>
      <c r="AX162" s="12" t="s">
        <v>82</v>
      </c>
      <c r="AY162" s="212" t="s">
        <v>182</v>
      </c>
    </row>
    <row r="163" spans="2:65" s="1" customFormat="1" ht="16.5" customHeight="1">
      <c r="B163" s="35"/>
      <c r="C163" s="186" t="s">
        <v>314</v>
      </c>
      <c r="D163" s="186" t="s">
        <v>184</v>
      </c>
      <c r="E163" s="187" t="s">
        <v>2144</v>
      </c>
      <c r="F163" s="188" t="s">
        <v>2145</v>
      </c>
      <c r="G163" s="189" t="s">
        <v>250</v>
      </c>
      <c r="H163" s="190">
        <v>4.8040000000000003</v>
      </c>
      <c r="I163" s="191"/>
      <c r="J163" s="192">
        <f>ROUND(I163*H163,2)</f>
        <v>0</v>
      </c>
      <c r="K163" s="188" t="s">
        <v>188</v>
      </c>
      <c r="L163" s="39"/>
      <c r="M163" s="193" t="s">
        <v>28</v>
      </c>
      <c r="N163" s="194" t="s">
        <v>46</v>
      </c>
      <c r="O163" s="64"/>
      <c r="P163" s="195">
        <f>O163*H163</f>
        <v>0</v>
      </c>
      <c r="Q163" s="195">
        <v>0</v>
      </c>
      <c r="R163" s="195">
        <f>Q163*H163</f>
        <v>0</v>
      </c>
      <c r="S163" s="195">
        <v>0</v>
      </c>
      <c r="T163" s="196">
        <f>S163*H163</f>
        <v>0</v>
      </c>
      <c r="AR163" s="197" t="s">
        <v>189</v>
      </c>
      <c r="AT163" s="197" t="s">
        <v>184</v>
      </c>
      <c r="AU163" s="197" t="s">
        <v>84</v>
      </c>
      <c r="AY163" s="18" t="s">
        <v>182</v>
      </c>
      <c r="BE163" s="198">
        <f>IF(N163="základní",J163,0)</f>
        <v>0</v>
      </c>
      <c r="BF163" s="198">
        <f>IF(N163="snížená",J163,0)</f>
        <v>0</v>
      </c>
      <c r="BG163" s="198">
        <f>IF(N163="zákl. přenesená",J163,0)</f>
        <v>0</v>
      </c>
      <c r="BH163" s="198">
        <f>IF(N163="sníž. přenesená",J163,0)</f>
        <v>0</v>
      </c>
      <c r="BI163" s="198">
        <f>IF(N163="nulová",J163,0)</f>
        <v>0</v>
      </c>
      <c r="BJ163" s="18" t="s">
        <v>82</v>
      </c>
      <c r="BK163" s="198">
        <f>ROUND(I163*H163,2)</f>
        <v>0</v>
      </c>
      <c r="BL163" s="18" t="s">
        <v>189</v>
      </c>
      <c r="BM163" s="197" t="s">
        <v>2146</v>
      </c>
    </row>
    <row r="164" spans="2:65" s="1" customFormat="1" ht="78">
      <c r="B164" s="35"/>
      <c r="C164" s="36"/>
      <c r="D164" s="199" t="s">
        <v>191</v>
      </c>
      <c r="E164" s="36"/>
      <c r="F164" s="200" t="s">
        <v>2147</v>
      </c>
      <c r="G164" s="36"/>
      <c r="H164" s="36"/>
      <c r="I164" s="115"/>
      <c r="J164" s="36"/>
      <c r="K164" s="36"/>
      <c r="L164" s="39"/>
      <c r="M164" s="201"/>
      <c r="N164" s="64"/>
      <c r="O164" s="64"/>
      <c r="P164" s="64"/>
      <c r="Q164" s="64"/>
      <c r="R164" s="64"/>
      <c r="S164" s="64"/>
      <c r="T164" s="65"/>
      <c r="AT164" s="18" t="s">
        <v>191</v>
      </c>
      <c r="AU164" s="18" t="s">
        <v>84</v>
      </c>
    </row>
    <row r="165" spans="2:65" s="12" customFormat="1">
      <c r="B165" s="202"/>
      <c r="C165" s="203"/>
      <c r="D165" s="199" t="s">
        <v>193</v>
      </c>
      <c r="E165" s="204" t="s">
        <v>28</v>
      </c>
      <c r="F165" s="205" t="s">
        <v>2148</v>
      </c>
      <c r="G165" s="203"/>
      <c r="H165" s="206">
        <v>4.8040000000000003</v>
      </c>
      <c r="I165" s="207"/>
      <c r="J165" s="203"/>
      <c r="K165" s="203"/>
      <c r="L165" s="208"/>
      <c r="M165" s="209"/>
      <c r="N165" s="210"/>
      <c r="O165" s="210"/>
      <c r="P165" s="210"/>
      <c r="Q165" s="210"/>
      <c r="R165" s="210"/>
      <c r="S165" s="210"/>
      <c r="T165" s="211"/>
      <c r="AT165" s="212" t="s">
        <v>193</v>
      </c>
      <c r="AU165" s="212" t="s">
        <v>84</v>
      </c>
      <c r="AV165" s="12" t="s">
        <v>84</v>
      </c>
      <c r="AW165" s="12" t="s">
        <v>36</v>
      </c>
      <c r="AX165" s="12" t="s">
        <v>82</v>
      </c>
      <c r="AY165" s="212" t="s">
        <v>182</v>
      </c>
    </row>
    <row r="166" spans="2:65" s="1" customFormat="1" ht="16.5" customHeight="1">
      <c r="B166" s="35"/>
      <c r="C166" s="224" t="s">
        <v>322</v>
      </c>
      <c r="D166" s="224" t="s">
        <v>269</v>
      </c>
      <c r="E166" s="225" t="s">
        <v>2149</v>
      </c>
      <c r="F166" s="226" t="s">
        <v>2150</v>
      </c>
      <c r="G166" s="227" t="s">
        <v>187</v>
      </c>
      <c r="H166" s="228">
        <v>0.495</v>
      </c>
      <c r="I166" s="229"/>
      <c r="J166" s="230">
        <f>ROUND(I166*H166,2)</f>
        <v>0</v>
      </c>
      <c r="K166" s="226" t="s">
        <v>188</v>
      </c>
      <c r="L166" s="231"/>
      <c r="M166" s="232" t="s">
        <v>28</v>
      </c>
      <c r="N166" s="233" t="s">
        <v>46</v>
      </c>
      <c r="O166" s="64"/>
      <c r="P166" s="195">
        <f>O166*H166</f>
        <v>0</v>
      </c>
      <c r="Q166" s="195">
        <v>0.2</v>
      </c>
      <c r="R166" s="195">
        <f>Q166*H166</f>
        <v>9.9000000000000005E-2</v>
      </c>
      <c r="S166" s="195">
        <v>0</v>
      </c>
      <c r="T166" s="196">
        <f>S166*H166</f>
        <v>0</v>
      </c>
      <c r="AR166" s="197" t="s">
        <v>230</v>
      </c>
      <c r="AT166" s="197" t="s">
        <v>269</v>
      </c>
      <c r="AU166" s="197" t="s">
        <v>84</v>
      </c>
      <c r="AY166" s="18" t="s">
        <v>182</v>
      </c>
      <c r="BE166" s="198">
        <f>IF(N166="základní",J166,0)</f>
        <v>0</v>
      </c>
      <c r="BF166" s="198">
        <f>IF(N166="snížená",J166,0)</f>
        <v>0</v>
      </c>
      <c r="BG166" s="198">
        <f>IF(N166="zákl. přenesená",J166,0)</f>
        <v>0</v>
      </c>
      <c r="BH166" s="198">
        <f>IF(N166="sníž. přenesená",J166,0)</f>
        <v>0</v>
      </c>
      <c r="BI166" s="198">
        <f>IF(N166="nulová",J166,0)</f>
        <v>0</v>
      </c>
      <c r="BJ166" s="18" t="s">
        <v>82</v>
      </c>
      <c r="BK166" s="198">
        <f>ROUND(I166*H166,2)</f>
        <v>0</v>
      </c>
      <c r="BL166" s="18" t="s">
        <v>189</v>
      </c>
      <c r="BM166" s="197" t="s">
        <v>2151</v>
      </c>
    </row>
    <row r="167" spans="2:65" s="12" customFormat="1">
      <c r="B167" s="202"/>
      <c r="C167" s="203"/>
      <c r="D167" s="199" t="s">
        <v>193</v>
      </c>
      <c r="E167" s="204" t="s">
        <v>28</v>
      </c>
      <c r="F167" s="205" t="s">
        <v>2152</v>
      </c>
      <c r="G167" s="203"/>
      <c r="H167" s="206">
        <v>0.495</v>
      </c>
      <c r="I167" s="207"/>
      <c r="J167" s="203"/>
      <c r="K167" s="203"/>
      <c r="L167" s="208"/>
      <c r="M167" s="209"/>
      <c r="N167" s="210"/>
      <c r="O167" s="210"/>
      <c r="P167" s="210"/>
      <c r="Q167" s="210"/>
      <c r="R167" s="210"/>
      <c r="S167" s="210"/>
      <c r="T167" s="211"/>
      <c r="AT167" s="212" t="s">
        <v>193</v>
      </c>
      <c r="AU167" s="212" t="s">
        <v>84</v>
      </c>
      <c r="AV167" s="12" t="s">
        <v>84</v>
      </c>
      <c r="AW167" s="12" t="s">
        <v>36</v>
      </c>
      <c r="AX167" s="12" t="s">
        <v>82</v>
      </c>
      <c r="AY167" s="212" t="s">
        <v>182</v>
      </c>
    </row>
    <row r="168" spans="2:65" s="1" customFormat="1" ht="16.5" customHeight="1">
      <c r="B168" s="35"/>
      <c r="C168" s="186" t="s">
        <v>327</v>
      </c>
      <c r="D168" s="186" t="s">
        <v>184</v>
      </c>
      <c r="E168" s="187" t="s">
        <v>1951</v>
      </c>
      <c r="F168" s="188" t="s">
        <v>1952</v>
      </c>
      <c r="G168" s="189" t="s">
        <v>187</v>
      </c>
      <c r="H168" s="190">
        <v>8.5</v>
      </c>
      <c r="I168" s="191"/>
      <c r="J168" s="192">
        <f>ROUND(I168*H168,2)</f>
        <v>0</v>
      </c>
      <c r="K168" s="188" t="s">
        <v>188</v>
      </c>
      <c r="L168" s="39"/>
      <c r="M168" s="193" t="s">
        <v>28</v>
      </c>
      <c r="N168" s="194" t="s">
        <v>46</v>
      </c>
      <c r="O168" s="64"/>
      <c r="P168" s="195">
        <f>O168*H168</f>
        <v>0</v>
      </c>
      <c r="Q168" s="195">
        <v>0</v>
      </c>
      <c r="R168" s="195">
        <f>Q168*H168</f>
        <v>0</v>
      </c>
      <c r="S168" s="195">
        <v>0</v>
      </c>
      <c r="T168" s="196">
        <f>S168*H168</f>
        <v>0</v>
      </c>
      <c r="AR168" s="197" t="s">
        <v>189</v>
      </c>
      <c r="AT168" s="197" t="s">
        <v>184</v>
      </c>
      <c r="AU168" s="197" t="s">
        <v>84</v>
      </c>
      <c r="AY168" s="18" t="s">
        <v>182</v>
      </c>
      <c r="BE168" s="198">
        <f>IF(N168="základní",J168,0)</f>
        <v>0</v>
      </c>
      <c r="BF168" s="198">
        <f>IF(N168="snížená",J168,0)</f>
        <v>0</v>
      </c>
      <c r="BG168" s="198">
        <f>IF(N168="zákl. přenesená",J168,0)</f>
        <v>0</v>
      </c>
      <c r="BH168" s="198">
        <f>IF(N168="sníž. přenesená",J168,0)</f>
        <v>0</v>
      </c>
      <c r="BI168" s="198">
        <f>IF(N168="nulová",J168,0)</f>
        <v>0</v>
      </c>
      <c r="BJ168" s="18" t="s">
        <v>82</v>
      </c>
      <c r="BK168" s="198">
        <f>ROUND(I168*H168,2)</f>
        <v>0</v>
      </c>
      <c r="BL168" s="18" t="s">
        <v>189</v>
      </c>
      <c r="BM168" s="197" t="s">
        <v>2153</v>
      </c>
    </row>
    <row r="169" spans="2:65" s="1" customFormat="1" ht="48.75">
      <c r="B169" s="35"/>
      <c r="C169" s="36"/>
      <c r="D169" s="199" t="s">
        <v>191</v>
      </c>
      <c r="E169" s="36"/>
      <c r="F169" s="200" t="s">
        <v>1954</v>
      </c>
      <c r="G169" s="36"/>
      <c r="H169" s="36"/>
      <c r="I169" s="115"/>
      <c r="J169" s="36"/>
      <c r="K169" s="36"/>
      <c r="L169" s="39"/>
      <c r="M169" s="201"/>
      <c r="N169" s="64"/>
      <c r="O169" s="64"/>
      <c r="P169" s="64"/>
      <c r="Q169" s="64"/>
      <c r="R169" s="64"/>
      <c r="S169" s="64"/>
      <c r="T169" s="65"/>
      <c r="AT169" s="18" t="s">
        <v>191</v>
      </c>
      <c r="AU169" s="18" t="s">
        <v>84</v>
      </c>
    </row>
    <row r="170" spans="2:65" s="12" customFormat="1">
      <c r="B170" s="202"/>
      <c r="C170" s="203"/>
      <c r="D170" s="199" t="s">
        <v>193</v>
      </c>
      <c r="E170" s="204" t="s">
        <v>28</v>
      </c>
      <c r="F170" s="205" t="s">
        <v>2154</v>
      </c>
      <c r="G170" s="203"/>
      <c r="H170" s="206">
        <v>8.5</v>
      </c>
      <c r="I170" s="207"/>
      <c r="J170" s="203"/>
      <c r="K170" s="203"/>
      <c r="L170" s="208"/>
      <c r="M170" s="209"/>
      <c r="N170" s="210"/>
      <c r="O170" s="210"/>
      <c r="P170" s="210"/>
      <c r="Q170" s="210"/>
      <c r="R170" s="210"/>
      <c r="S170" s="210"/>
      <c r="T170" s="211"/>
      <c r="AT170" s="212" t="s">
        <v>193</v>
      </c>
      <c r="AU170" s="212" t="s">
        <v>84</v>
      </c>
      <c r="AV170" s="12" t="s">
        <v>84</v>
      </c>
      <c r="AW170" s="12" t="s">
        <v>36</v>
      </c>
      <c r="AX170" s="12" t="s">
        <v>82</v>
      </c>
      <c r="AY170" s="212" t="s">
        <v>182</v>
      </c>
    </row>
    <row r="171" spans="2:65" s="1" customFormat="1" ht="16.5" customHeight="1">
      <c r="B171" s="35"/>
      <c r="C171" s="186" t="s">
        <v>332</v>
      </c>
      <c r="D171" s="186" t="s">
        <v>184</v>
      </c>
      <c r="E171" s="187" t="s">
        <v>1956</v>
      </c>
      <c r="F171" s="188" t="s">
        <v>1957</v>
      </c>
      <c r="G171" s="189" t="s">
        <v>187</v>
      </c>
      <c r="H171" s="190">
        <v>255</v>
      </c>
      <c r="I171" s="191"/>
      <c r="J171" s="192">
        <f>ROUND(I171*H171,2)</f>
        <v>0</v>
      </c>
      <c r="K171" s="188" t="s">
        <v>188</v>
      </c>
      <c r="L171" s="39"/>
      <c r="M171" s="193" t="s">
        <v>28</v>
      </c>
      <c r="N171" s="194" t="s">
        <v>46</v>
      </c>
      <c r="O171" s="64"/>
      <c r="P171" s="195">
        <f>O171*H171</f>
        <v>0</v>
      </c>
      <c r="Q171" s="195">
        <v>0</v>
      </c>
      <c r="R171" s="195">
        <f>Q171*H171</f>
        <v>0</v>
      </c>
      <c r="S171" s="195">
        <v>0</v>
      </c>
      <c r="T171" s="196">
        <f>S171*H171</f>
        <v>0</v>
      </c>
      <c r="AR171" s="197" t="s">
        <v>189</v>
      </c>
      <c r="AT171" s="197" t="s">
        <v>184</v>
      </c>
      <c r="AU171" s="197" t="s">
        <v>84</v>
      </c>
      <c r="AY171" s="18" t="s">
        <v>182</v>
      </c>
      <c r="BE171" s="198">
        <f>IF(N171="základní",J171,0)</f>
        <v>0</v>
      </c>
      <c r="BF171" s="198">
        <f>IF(N171="snížená",J171,0)</f>
        <v>0</v>
      </c>
      <c r="BG171" s="198">
        <f>IF(N171="zákl. přenesená",J171,0)</f>
        <v>0</v>
      </c>
      <c r="BH171" s="198">
        <f>IF(N171="sníž. přenesená",J171,0)</f>
        <v>0</v>
      </c>
      <c r="BI171" s="198">
        <f>IF(N171="nulová",J171,0)</f>
        <v>0</v>
      </c>
      <c r="BJ171" s="18" t="s">
        <v>82</v>
      </c>
      <c r="BK171" s="198">
        <f>ROUND(I171*H171,2)</f>
        <v>0</v>
      </c>
      <c r="BL171" s="18" t="s">
        <v>189</v>
      </c>
      <c r="BM171" s="197" t="s">
        <v>2155</v>
      </c>
    </row>
    <row r="172" spans="2:65" s="1" customFormat="1" ht="48.75">
      <c r="B172" s="35"/>
      <c r="C172" s="36"/>
      <c r="D172" s="199" t="s">
        <v>191</v>
      </c>
      <c r="E172" s="36"/>
      <c r="F172" s="200" t="s">
        <v>1954</v>
      </c>
      <c r="G172" s="36"/>
      <c r="H172" s="36"/>
      <c r="I172" s="115"/>
      <c r="J172" s="36"/>
      <c r="K172" s="36"/>
      <c r="L172" s="39"/>
      <c r="M172" s="201"/>
      <c r="N172" s="64"/>
      <c r="O172" s="64"/>
      <c r="P172" s="64"/>
      <c r="Q172" s="64"/>
      <c r="R172" s="64"/>
      <c r="S172" s="64"/>
      <c r="T172" s="65"/>
      <c r="AT172" s="18" t="s">
        <v>191</v>
      </c>
      <c r="AU172" s="18" t="s">
        <v>84</v>
      </c>
    </row>
    <row r="173" spans="2:65" s="12" customFormat="1">
      <c r="B173" s="202"/>
      <c r="C173" s="203"/>
      <c r="D173" s="199" t="s">
        <v>193</v>
      </c>
      <c r="E173" s="204" t="s">
        <v>28</v>
      </c>
      <c r="F173" s="205" t="s">
        <v>2156</v>
      </c>
      <c r="G173" s="203"/>
      <c r="H173" s="206">
        <v>255</v>
      </c>
      <c r="I173" s="207"/>
      <c r="J173" s="203"/>
      <c r="K173" s="203"/>
      <c r="L173" s="208"/>
      <c r="M173" s="209"/>
      <c r="N173" s="210"/>
      <c r="O173" s="210"/>
      <c r="P173" s="210"/>
      <c r="Q173" s="210"/>
      <c r="R173" s="210"/>
      <c r="S173" s="210"/>
      <c r="T173" s="211"/>
      <c r="AT173" s="212" t="s">
        <v>193</v>
      </c>
      <c r="AU173" s="212" t="s">
        <v>84</v>
      </c>
      <c r="AV173" s="12" t="s">
        <v>84</v>
      </c>
      <c r="AW173" s="12" t="s">
        <v>36</v>
      </c>
      <c r="AX173" s="12" t="s">
        <v>82</v>
      </c>
      <c r="AY173" s="212" t="s">
        <v>182</v>
      </c>
    </row>
    <row r="174" spans="2:65" s="1" customFormat="1" ht="16.5" customHeight="1">
      <c r="B174" s="35"/>
      <c r="C174" s="224" t="s">
        <v>339</v>
      </c>
      <c r="D174" s="224" t="s">
        <v>269</v>
      </c>
      <c r="E174" s="225" t="s">
        <v>1960</v>
      </c>
      <c r="F174" s="226" t="s">
        <v>1961</v>
      </c>
      <c r="G174" s="227" t="s">
        <v>187</v>
      </c>
      <c r="H174" s="228">
        <v>8.5</v>
      </c>
      <c r="I174" s="229"/>
      <c r="J174" s="230">
        <f>ROUND(I174*H174,2)</f>
        <v>0</v>
      </c>
      <c r="K174" s="226" t="s">
        <v>188</v>
      </c>
      <c r="L174" s="231"/>
      <c r="M174" s="232" t="s">
        <v>28</v>
      </c>
      <c r="N174" s="233" t="s">
        <v>46</v>
      </c>
      <c r="O174" s="64"/>
      <c r="P174" s="195">
        <f>O174*H174</f>
        <v>0</v>
      </c>
      <c r="Q174" s="195">
        <v>0</v>
      </c>
      <c r="R174" s="195">
        <f>Q174*H174</f>
        <v>0</v>
      </c>
      <c r="S174" s="195">
        <v>0</v>
      </c>
      <c r="T174" s="196">
        <f>S174*H174</f>
        <v>0</v>
      </c>
      <c r="AR174" s="197" t="s">
        <v>230</v>
      </c>
      <c r="AT174" s="197" t="s">
        <v>269</v>
      </c>
      <c r="AU174" s="197" t="s">
        <v>84</v>
      </c>
      <c r="AY174" s="18" t="s">
        <v>182</v>
      </c>
      <c r="BE174" s="198">
        <f>IF(N174="základní",J174,0)</f>
        <v>0</v>
      </c>
      <c r="BF174" s="198">
        <f>IF(N174="snížená",J174,0)</f>
        <v>0</v>
      </c>
      <c r="BG174" s="198">
        <f>IF(N174="zákl. přenesená",J174,0)</f>
        <v>0</v>
      </c>
      <c r="BH174" s="198">
        <f>IF(N174="sníž. přenesená",J174,0)</f>
        <v>0</v>
      </c>
      <c r="BI174" s="198">
        <f>IF(N174="nulová",J174,0)</f>
        <v>0</v>
      </c>
      <c r="BJ174" s="18" t="s">
        <v>82</v>
      </c>
      <c r="BK174" s="198">
        <f>ROUND(I174*H174,2)</f>
        <v>0</v>
      </c>
      <c r="BL174" s="18" t="s">
        <v>189</v>
      </c>
      <c r="BM174" s="197" t="s">
        <v>2157</v>
      </c>
    </row>
    <row r="175" spans="2:65" s="12" customFormat="1">
      <c r="B175" s="202"/>
      <c r="C175" s="203"/>
      <c r="D175" s="199" t="s">
        <v>193</v>
      </c>
      <c r="E175" s="204" t="s">
        <v>28</v>
      </c>
      <c r="F175" s="205" t="s">
        <v>2154</v>
      </c>
      <c r="G175" s="203"/>
      <c r="H175" s="206">
        <v>8.5</v>
      </c>
      <c r="I175" s="207"/>
      <c r="J175" s="203"/>
      <c r="K175" s="203"/>
      <c r="L175" s="208"/>
      <c r="M175" s="209"/>
      <c r="N175" s="210"/>
      <c r="O175" s="210"/>
      <c r="P175" s="210"/>
      <c r="Q175" s="210"/>
      <c r="R175" s="210"/>
      <c r="S175" s="210"/>
      <c r="T175" s="211"/>
      <c r="AT175" s="212" t="s">
        <v>193</v>
      </c>
      <c r="AU175" s="212" t="s">
        <v>84</v>
      </c>
      <c r="AV175" s="12" t="s">
        <v>84</v>
      </c>
      <c r="AW175" s="12" t="s">
        <v>36</v>
      </c>
      <c r="AX175" s="12" t="s">
        <v>82</v>
      </c>
      <c r="AY175" s="212" t="s">
        <v>182</v>
      </c>
    </row>
    <row r="176" spans="2:65" s="11" customFormat="1" ht="22.9" customHeight="1">
      <c r="B176" s="170"/>
      <c r="C176" s="171"/>
      <c r="D176" s="172" t="s">
        <v>74</v>
      </c>
      <c r="E176" s="184" t="s">
        <v>337</v>
      </c>
      <c r="F176" s="184" t="s">
        <v>338</v>
      </c>
      <c r="G176" s="171"/>
      <c r="H176" s="171"/>
      <c r="I176" s="174"/>
      <c r="J176" s="185">
        <f>BK176</f>
        <v>0</v>
      </c>
      <c r="K176" s="171"/>
      <c r="L176" s="176"/>
      <c r="M176" s="177"/>
      <c r="N176" s="178"/>
      <c r="O176" s="178"/>
      <c r="P176" s="179">
        <f>P177</f>
        <v>0</v>
      </c>
      <c r="Q176" s="178"/>
      <c r="R176" s="179">
        <f>R177</f>
        <v>0</v>
      </c>
      <c r="S176" s="178"/>
      <c r="T176" s="180">
        <f>T177</f>
        <v>0</v>
      </c>
      <c r="AR176" s="181" t="s">
        <v>82</v>
      </c>
      <c r="AT176" s="182" t="s">
        <v>74</v>
      </c>
      <c r="AU176" s="182" t="s">
        <v>82</v>
      </c>
      <c r="AY176" s="181" t="s">
        <v>182</v>
      </c>
      <c r="BK176" s="183">
        <f>BK177</f>
        <v>0</v>
      </c>
    </row>
    <row r="177" spans="2:65" s="1" customFormat="1" ht="16.5" customHeight="1">
      <c r="B177" s="35"/>
      <c r="C177" s="186" t="s">
        <v>467</v>
      </c>
      <c r="D177" s="186" t="s">
        <v>184</v>
      </c>
      <c r="E177" s="187" t="s">
        <v>2158</v>
      </c>
      <c r="F177" s="188" t="s">
        <v>2159</v>
      </c>
      <c r="G177" s="189" t="s">
        <v>243</v>
      </c>
      <c r="H177" s="190">
        <v>5.9420000000000002</v>
      </c>
      <c r="I177" s="191"/>
      <c r="J177" s="192">
        <f>ROUND(I177*H177,2)</f>
        <v>0</v>
      </c>
      <c r="K177" s="188" t="s">
        <v>188</v>
      </c>
      <c r="L177" s="39"/>
      <c r="M177" s="248" t="s">
        <v>28</v>
      </c>
      <c r="N177" s="249" t="s">
        <v>46</v>
      </c>
      <c r="O177" s="235"/>
      <c r="P177" s="250">
        <f>O177*H177</f>
        <v>0</v>
      </c>
      <c r="Q177" s="250">
        <v>0</v>
      </c>
      <c r="R177" s="250">
        <f>Q177*H177</f>
        <v>0</v>
      </c>
      <c r="S177" s="250">
        <v>0</v>
      </c>
      <c r="T177" s="251">
        <f>S177*H177</f>
        <v>0</v>
      </c>
      <c r="AR177" s="197" t="s">
        <v>189</v>
      </c>
      <c r="AT177" s="197" t="s">
        <v>184</v>
      </c>
      <c r="AU177" s="197" t="s">
        <v>84</v>
      </c>
      <c r="AY177" s="18" t="s">
        <v>182</v>
      </c>
      <c r="BE177" s="198">
        <f>IF(N177="základní",J177,0)</f>
        <v>0</v>
      </c>
      <c r="BF177" s="198">
        <f>IF(N177="snížená",J177,0)</f>
        <v>0</v>
      </c>
      <c r="BG177" s="198">
        <f>IF(N177="zákl. přenesená",J177,0)</f>
        <v>0</v>
      </c>
      <c r="BH177" s="198">
        <f>IF(N177="sníž. přenesená",J177,0)</f>
        <v>0</v>
      </c>
      <c r="BI177" s="198">
        <f>IF(N177="nulová",J177,0)</f>
        <v>0</v>
      </c>
      <c r="BJ177" s="18" t="s">
        <v>82</v>
      </c>
      <c r="BK177" s="198">
        <f>ROUND(I177*H177,2)</f>
        <v>0</v>
      </c>
      <c r="BL177" s="18" t="s">
        <v>189</v>
      </c>
      <c r="BM177" s="197" t="s">
        <v>2160</v>
      </c>
    </row>
    <row r="178" spans="2:65" s="1" customFormat="1" ht="6.95" customHeight="1">
      <c r="B178" s="47"/>
      <c r="C178" s="48"/>
      <c r="D178" s="48"/>
      <c r="E178" s="48"/>
      <c r="F178" s="48"/>
      <c r="G178" s="48"/>
      <c r="H178" s="48"/>
      <c r="I178" s="138"/>
      <c r="J178" s="48"/>
      <c r="K178" s="48"/>
      <c r="L178" s="39"/>
    </row>
  </sheetData>
  <sheetProtection algorithmName="SHA-512" hashValue="U7bDFEFSXPhmc4faC5DnL1QWRuOKvXxRUb6hd83JOqt1i/GukJcaMPG/01kmB7R2bgKPFRId6YeqYVoE6y9hZA==" saltValue="Z1pIuVLRH4e1uLXcR3zVS6FHNYYqXnRLPcI1/EmdtupT6bqDVh+OHYYoUY4DnPHID37XHI4vFoWkI5FP8icOIA==" spinCount="100000" sheet="1" objects="1" scenarios="1" formatColumns="0" formatRows="0" autoFilter="0"/>
  <autoFilter ref="C87:K177"/>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26"/>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144</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1095</v>
      </c>
      <c r="F9" s="398"/>
      <c r="G9" s="398"/>
      <c r="H9" s="398"/>
      <c r="I9" s="115"/>
      <c r="L9" s="39"/>
    </row>
    <row r="10" spans="2:46" s="1" customFormat="1" ht="12" customHeight="1">
      <c r="B10" s="39"/>
      <c r="D10" s="114" t="s">
        <v>154</v>
      </c>
      <c r="I10" s="115"/>
      <c r="L10" s="39"/>
    </row>
    <row r="11" spans="2:46" s="1" customFormat="1" ht="36.950000000000003" customHeight="1">
      <c r="B11" s="39"/>
      <c r="E11" s="399" t="s">
        <v>2161</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ROUND(J89,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ROUND((SUM(BE89:BE125)),  2)</f>
        <v>0</v>
      </c>
      <c r="I35" s="127">
        <v>0.21</v>
      </c>
      <c r="J35" s="126">
        <f>ROUND(((SUM(BE89:BE125))*I35),  2)</f>
        <v>0</v>
      </c>
      <c r="L35" s="39"/>
    </row>
    <row r="36" spans="2:12" s="1" customFormat="1" ht="14.45" customHeight="1">
      <c r="B36" s="39"/>
      <c r="E36" s="114" t="s">
        <v>47</v>
      </c>
      <c r="F36" s="126">
        <f>ROUND((SUM(BF89:BF125)),  2)</f>
        <v>0</v>
      </c>
      <c r="I36" s="127">
        <v>0.15</v>
      </c>
      <c r="J36" s="126">
        <f>ROUND(((SUM(BF89:BF125))*I36),  2)</f>
        <v>0</v>
      </c>
      <c r="L36" s="39"/>
    </row>
    <row r="37" spans="2:12" s="1" customFormat="1" ht="14.45" hidden="1" customHeight="1">
      <c r="B37" s="39"/>
      <c r="E37" s="114" t="s">
        <v>48</v>
      </c>
      <c r="F37" s="126">
        <f>ROUND((SUM(BG89:BG125)),  2)</f>
        <v>0</v>
      </c>
      <c r="I37" s="127">
        <v>0.21</v>
      </c>
      <c r="J37" s="126">
        <f>0</f>
        <v>0</v>
      </c>
      <c r="L37" s="39"/>
    </row>
    <row r="38" spans="2:12" s="1" customFormat="1" ht="14.45" hidden="1" customHeight="1">
      <c r="B38" s="39"/>
      <c r="E38" s="114" t="s">
        <v>49</v>
      </c>
      <c r="F38" s="126">
        <f>ROUND((SUM(BH89:BH125)),  2)</f>
        <v>0</v>
      </c>
      <c r="I38" s="127">
        <v>0.15</v>
      </c>
      <c r="J38" s="126">
        <f>0</f>
        <v>0</v>
      </c>
      <c r="L38" s="39"/>
    </row>
    <row r="39" spans="2:12" s="1" customFormat="1" ht="14.45" hidden="1" customHeight="1">
      <c r="B39" s="39"/>
      <c r="E39" s="114" t="s">
        <v>50</v>
      </c>
      <c r="F39" s="126">
        <f>ROUND((SUM(BI89:BI125)),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1095</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901-ZV-H - Způsobilé výdaje na hlavní aktivitu projektu - Vedlejší a ostatní náklady</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J89</f>
        <v>0</v>
      </c>
      <c r="K63" s="36"/>
      <c r="L63" s="39"/>
      <c r="AU63" s="18" t="s">
        <v>160</v>
      </c>
    </row>
    <row r="64" spans="2:47" s="8" customFormat="1" ht="24.95" customHeight="1">
      <c r="B64" s="147"/>
      <c r="C64" s="148"/>
      <c r="D64" s="149" t="s">
        <v>743</v>
      </c>
      <c r="E64" s="150"/>
      <c r="F64" s="150"/>
      <c r="G64" s="150"/>
      <c r="H64" s="150"/>
      <c r="I64" s="151"/>
      <c r="J64" s="152">
        <f>J90</f>
        <v>0</v>
      </c>
      <c r="K64" s="148"/>
      <c r="L64" s="153"/>
    </row>
    <row r="65" spans="2:12" s="8" customFormat="1" ht="24.95" customHeight="1">
      <c r="B65" s="147"/>
      <c r="C65" s="148"/>
      <c r="D65" s="149" t="s">
        <v>1052</v>
      </c>
      <c r="E65" s="150"/>
      <c r="F65" s="150"/>
      <c r="G65" s="150"/>
      <c r="H65" s="150"/>
      <c r="I65" s="151"/>
      <c r="J65" s="152">
        <f>J95</f>
        <v>0</v>
      </c>
      <c r="K65" s="148"/>
      <c r="L65" s="153"/>
    </row>
    <row r="66" spans="2:12" s="9" customFormat="1" ht="19.899999999999999" customHeight="1">
      <c r="B66" s="154"/>
      <c r="C66" s="97"/>
      <c r="D66" s="155" t="s">
        <v>2162</v>
      </c>
      <c r="E66" s="156"/>
      <c r="F66" s="156"/>
      <c r="G66" s="156"/>
      <c r="H66" s="156"/>
      <c r="I66" s="157"/>
      <c r="J66" s="158">
        <f>J96</f>
        <v>0</v>
      </c>
      <c r="K66" s="97"/>
      <c r="L66" s="159"/>
    </row>
    <row r="67" spans="2:12" s="8" customFormat="1" ht="24.95" customHeight="1">
      <c r="B67" s="147"/>
      <c r="C67" s="148"/>
      <c r="D67" s="149" t="s">
        <v>2163</v>
      </c>
      <c r="E67" s="150"/>
      <c r="F67" s="150"/>
      <c r="G67" s="150"/>
      <c r="H67" s="150"/>
      <c r="I67" s="151"/>
      <c r="J67" s="152">
        <f>J99</f>
        <v>0</v>
      </c>
      <c r="K67" s="148"/>
      <c r="L67" s="153"/>
    </row>
    <row r="68" spans="2:12" s="1" customFormat="1" ht="21.75" customHeight="1">
      <c r="B68" s="35"/>
      <c r="C68" s="36"/>
      <c r="D68" s="36"/>
      <c r="E68" s="36"/>
      <c r="F68" s="36"/>
      <c r="G68" s="36"/>
      <c r="H68" s="36"/>
      <c r="I68" s="115"/>
      <c r="J68" s="36"/>
      <c r="K68" s="36"/>
      <c r="L68" s="39"/>
    </row>
    <row r="69" spans="2:12" s="1" customFormat="1" ht="6.95" customHeight="1">
      <c r="B69" s="47"/>
      <c r="C69" s="48"/>
      <c r="D69" s="48"/>
      <c r="E69" s="48"/>
      <c r="F69" s="48"/>
      <c r="G69" s="48"/>
      <c r="H69" s="48"/>
      <c r="I69" s="138"/>
      <c r="J69" s="48"/>
      <c r="K69" s="48"/>
      <c r="L69" s="39"/>
    </row>
    <row r="73" spans="2:12" s="1" customFormat="1" ht="6.95" customHeight="1">
      <c r="B73" s="49"/>
      <c r="C73" s="50"/>
      <c r="D73" s="50"/>
      <c r="E73" s="50"/>
      <c r="F73" s="50"/>
      <c r="G73" s="50"/>
      <c r="H73" s="50"/>
      <c r="I73" s="141"/>
      <c r="J73" s="50"/>
      <c r="K73" s="50"/>
      <c r="L73" s="39"/>
    </row>
    <row r="74" spans="2:12" s="1" customFormat="1" ht="24.95" customHeight="1">
      <c r="B74" s="35"/>
      <c r="C74" s="24" t="s">
        <v>167</v>
      </c>
      <c r="D74" s="36"/>
      <c r="E74" s="36"/>
      <c r="F74" s="36"/>
      <c r="G74" s="36"/>
      <c r="H74" s="36"/>
      <c r="I74" s="115"/>
      <c r="J74" s="36"/>
      <c r="K74" s="36"/>
      <c r="L74" s="39"/>
    </row>
    <row r="75" spans="2:12" s="1" customFormat="1" ht="6.95" customHeight="1">
      <c r="B75" s="35"/>
      <c r="C75" s="36"/>
      <c r="D75" s="36"/>
      <c r="E75" s="36"/>
      <c r="F75" s="36"/>
      <c r="G75" s="36"/>
      <c r="H75" s="36"/>
      <c r="I75" s="115"/>
      <c r="J75" s="36"/>
      <c r="K75" s="36"/>
      <c r="L75" s="39"/>
    </row>
    <row r="76" spans="2:12" s="1" customFormat="1" ht="12" customHeight="1">
      <c r="B76" s="35"/>
      <c r="C76" s="30" t="s">
        <v>16</v>
      </c>
      <c r="D76" s="36"/>
      <c r="E76" s="36"/>
      <c r="F76" s="36"/>
      <c r="G76" s="36"/>
      <c r="H76" s="36"/>
      <c r="I76" s="115"/>
      <c r="J76" s="36"/>
      <c r="K76" s="36"/>
      <c r="L76" s="39"/>
    </row>
    <row r="77" spans="2:12" s="1" customFormat="1" ht="16.5" customHeight="1">
      <c r="B77" s="35"/>
      <c r="C77" s="36"/>
      <c r="D77" s="36"/>
      <c r="E77" s="394" t="str">
        <f>E7</f>
        <v>PD aktualizace - parkoviště P+R ČD, Lysá nad Labem</v>
      </c>
      <c r="F77" s="395"/>
      <c r="G77" s="395"/>
      <c r="H77" s="395"/>
      <c r="I77" s="115"/>
      <c r="J77" s="36"/>
      <c r="K77" s="36"/>
      <c r="L77" s="39"/>
    </row>
    <row r="78" spans="2:12" ht="12" customHeight="1">
      <c r="B78" s="22"/>
      <c r="C78" s="30" t="s">
        <v>152</v>
      </c>
      <c r="D78" s="23"/>
      <c r="E78" s="23"/>
      <c r="F78" s="23"/>
      <c r="G78" s="23"/>
      <c r="H78" s="23"/>
      <c r="J78" s="23"/>
      <c r="K78" s="23"/>
      <c r="L78" s="21"/>
    </row>
    <row r="79" spans="2:12" s="1" customFormat="1" ht="16.5" customHeight="1">
      <c r="B79" s="35"/>
      <c r="C79" s="36"/>
      <c r="D79" s="36"/>
      <c r="E79" s="394" t="s">
        <v>1095</v>
      </c>
      <c r="F79" s="393"/>
      <c r="G79" s="393"/>
      <c r="H79" s="393"/>
      <c r="I79" s="115"/>
      <c r="J79" s="36"/>
      <c r="K79" s="36"/>
      <c r="L79" s="39"/>
    </row>
    <row r="80" spans="2:12" s="1" customFormat="1" ht="12" customHeight="1">
      <c r="B80" s="35"/>
      <c r="C80" s="30" t="s">
        <v>154</v>
      </c>
      <c r="D80" s="36"/>
      <c r="E80" s="36"/>
      <c r="F80" s="36"/>
      <c r="G80" s="36"/>
      <c r="H80" s="36"/>
      <c r="I80" s="115"/>
      <c r="J80" s="36"/>
      <c r="K80" s="36"/>
      <c r="L80" s="39"/>
    </row>
    <row r="81" spans="2:65" s="1" customFormat="1" ht="16.5" customHeight="1">
      <c r="B81" s="35"/>
      <c r="C81" s="36"/>
      <c r="D81" s="36"/>
      <c r="E81" s="377" t="str">
        <f>E11</f>
        <v>901-ZV-H - Způsobilé výdaje na hlavní aktivitu projektu - Vedlejší a ostatní náklady</v>
      </c>
      <c r="F81" s="393"/>
      <c r="G81" s="393"/>
      <c r="H81" s="393"/>
      <c r="I81" s="115"/>
      <c r="J81" s="36"/>
      <c r="K81" s="36"/>
      <c r="L81" s="39"/>
    </row>
    <row r="82" spans="2:65" s="1" customFormat="1" ht="6.95" customHeight="1">
      <c r="B82" s="35"/>
      <c r="C82" s="36"/>
      <c r="D82" s="36"/>
      <c r="E82" s="36"/>
      <c r="F82" s="36"/>
      <c r="G82" s="36"/>
      <c r="H82" s="36"/>
      <c r="I82" s="115"/>
      <c r="J82" s="36"/>
      <c r="K82" s="36"/>
      <c r="L82" s="39"/>
    </row>
    <row r="83" spans="2:65" s="1" customFormat="1" ht="12" customHeight="1">
      <c r="B83" s="35"/>
      <c r="C83" s="30" t="s">
        <v>22</v>
      </c>
      <c r="D83" s="36"/>
      <c r="E83" s="36"/>
      <c r="F83" s="28" t="str">
        <f>F14</f>
        <v>Čapkova ul.</v>
      </c>
      <c r="G83" s="36"/>
      <c r="H83" s="36"/>
      <c r="I83" s="116" t="s">
        <v>24</v>
      </c>
      <c r="J83" s="59" t="str">
        <f>IF(J14="","",J14)</f>
        <v>8. 3. 2019</v>
      </c>
      <c r="K83" s="36"/>
      <c r="L83" s="39"/>
    </row>
    <row r="84" spans="2:65" s="1" customFormat="1" ht="6.95" customHeight="1">
      <c r="B84" s="35"/>
      <c r="C84" s="36"/>
      <c r="D84" s="36"/>
      <c r="E84" s="36"/>
      <c r="F84" s="36"/>
      <c r="G84" s="36"/>
      <c r="H84" s="36"/>
      <c r="I84" s="115"/>
      <c r="J84" s="36"/>
      <c r="K84" s="36"/>
      <c r="L84" s="39"/>
    </row>
    <row r="85" spans="2:65" s="1" customFormat="1" ht="27.95" customHeight="1">
      <c r="B85" s="35"/>
      <c r="C85" s="30" t="s">
        <v>26</v>
      </c>
      <c r="D85" s="36"/>
      <c r="E85" s="36"/>
      <c r="F85" s="28" t="str">
        <f>E17</f>
        <v>Město Lysá nad Labem</v>
      </c>
      <c r="G85" s="36"/>
      <c r="H85" s="36"/>
      <c r="I85" s="116" t="s">
        <v>33</v>
      </c>
      <c r="J85" s="33" t="str">
        <f>E23</f>
        <v>AllPlan Projekt s.r.o.</v>
      </c>
      <c r="K85" s="36"/>
      <c r="L85" s="39"/>
    </row>
    <row r="86" spans="2:65" s="1" customFormat="1" ht="15.2" customHeight="1">
      <c r="B86" s="35"/>
      <c r="C86" s="30" t="s">
        <v>31</v>
      </c>
      <c r="D86" s="36"/>
      <c r="E86" s="36"/>
      <c r="F86" s="28" t="str">
        <f>IF(E20="","",E20)</f>
        <v>Vyplň údaj</v>
      </c>
      <c r="G86" s="36"/>
      <c r="H86" s="36"/>
      <c r="I86" s="116" t="s">
        <v>37</v>
      </c>
      <c r="J86" s="33" t="str">
        <f>E26</f>
        <v>Křišťál</v>
      </c>
      <c r="K86" s="36"/>
      <c r="L86" s="39"/>
    </row>
    <row r="87" spans="2:65" s="1" customFormat="1" ht="10.35" customHeight="1">
      <c r="B87" s="35"/>
      <c r="C87" s="36"/>
      <c r="D87" s="36"/>
      <c r="E87" s="36"/>
      <c r="F87" s="36"/>
      <c r="G87" s="36"/>
      <c r="H87" s="36"/>
      <c r="I87" s="115"/>
      <c r="J87" s="36"/>
      <c r="K87" s="36"/>
      <c r="L87" s="39"/>
    </row>
    <row r="88" spans="2:65" s="10" customFormat="1" ht="29.25" customHeight="1">
      <c r="B88" s="160"/>
      <c r="C88" s="161" t="s">
        <v>168</v>
      </c>
      <c r="D88" s="162" t="s">
        <v>60</v>
      </c>
      <c r="E88" s="162" t="s">
        <v>56</v>
      </c>
      <c r="F88" s="162" t="s">
        <v>57</v>
      </c>
      <c r="G88" s="162" t="s">
        <v>169</v>
      </c>
      <c r="H88" s="162" t="s">
        <v>170</v>
      </c>
      <c r="I88" s="163" t="s">
        <v>171</v>
      </c>
      <c r="J88" s="162" t="s">
        <v>159</v>
      </c>
      <c r="K88" s="164" t="s">
        <v>172</v>
      </c>
      <c r="L88" s="165"/>
      <c r="M88" s="68" t="s">
        <v>28</v>
      </c>
      <c r="N88" s="69" t="s">
        <v>45</v>
      </c>
      <c r="O88" s="69" t="s">
        <v>173</v>
      </c>
      <c r="P88" s="69" t="s">
        <v>174</v>
      </c>
      <c r="Q88" s="69" t="s">
        <v>175</v>
      </c>
      <c r="R88" s="69" t="s">
        <v>176</v>
      </c>
      <c r="S88" s="69" t="s">
        <v>177</v>
      </c>
      <c r="T88" s="70" t="s">
        <v>178</v>
      </c>
    </row>
    <row r="89" spans="2:65" s="1" customFormat="1" ht="22.9" customHeight="1">
      <c r="B89" s="35"/>
      <c r="C89" s="75" t="s">
        <v>179</v>
      </c>
      <c r="D89" s="36"/>
      <c r="E89" s="36"/>
      <c r="F89" s="36"/>
      <c r="G89" s="36"/>
      <c r="H89" s="36"/>
      <c r="I89" s="115"/>
      <c r="J89" s="166">
        <f>BK89</f>
        <v>0</v>
      </c>
      <c r="K89" s="36"/>
      <c r="L89" s="39"/>
      <c r="M89" s="71"/>
      <c r="N89" s="72"/>
      <c r="O89" s="72"/>
      <c r="P89" s="167">
        <f>P90+P95+P99</f>
        <v>0</v>
      </c>
      <c r="Q89" s="72"/>
      <c r="R89" s="167">
        <f>R90+R95+R99</f>
        <v>0</v>
      </c>
      <c r="S89" s="72"/>
      <c r="T89" s="168">
        <f>T90+T95+T99</f>
        <v>0</v>
      </c>
      <c r="AT89" s="18" t="s">
        <v>74</v>
      </c>
      <c r="AU89" s="18" t="s">
        <v>160</v>
      </c>
      <c r="BK89" s="169">
        <f>BK90+BK95+BK99</f>
        <v>0</v>
      </c>
    </row>
    <row r="90" spans="2:65" s="11" customFormat="1" ht="25.9" customHeight="1">
      <c r="B90" s="170"/>
      <c r="C90" s="171"/>
      <c r="D90" s="172" t="s">
        <v>74</v>
      </c>
      <c r="E90" s="173" t="s">
        <v>869</v>
      </c>
      <c r="F90" s="173" t="s">
        <v>870</v>
      </c>
      <c r="G90" s="171"/>
      <c r="H90" s="171"/>
      <c r="I90" s="174"/>
      <c r="J90" s="175">
        <f>BK90</f>
        <v>0</v>
      </c>
      <c r="K90" s="171"/>
      <c r="L90" s="176"/>
      <c r="M90" s="177"/>
      <c r="N90" s="178"/>
      <c r="O90" s="178"/>
      <c r="P90" s="179">
        <f>SUM(P91:P94)</f>
        <v>0</v>
      </c>
      <c r="Q90" s="178"/>
      <c r="R90" s="179">
        <f>SUM(R91:R94)</f>
        <v>0</v>
      </c>
      <c r="S90" s="178"/>
      <c r="T90" s="180">
        <f>SUM(T91:T94)</f>
        <v>0</v>
      </c>
      <c r="AR90" s="181" t="s">
        <v>189</v>
      </c>
      <c r="AT90" s="182" t="s">
        <v>74</v>
      </c>
      <c r="AU90" s="182" t="s">
        <v>75</v>
      </c>
      <c r="AY90" s="181" t="s">
        <v>182</v>
      </c>
      <c r="BK90" s="183">
        <f>SUM(BK91:BK94)</f>
        <v>0</v>
      </c>
    </row>
    <row r="91" spans="2:65" s="1" customFormat="1" ht="16.5" customHeight="1">
      <c r="B91" s="35"/>
      <c r="C91" s="186" t="s">
        <v>82</v>
      </c>
      <c r="D91" s="186" t="s">
        <v>184</v>
      </c>
      <c r="E91" s="187" t="s">
        <v>2164</v>
      </c>
      <c r="F91" s="188" t="s">
        <v>2165</v>
      </c>
      <c r="G91" s="189" t="s">
        <v>873</v>
      </c>
      <c r="H91" s="190">
        <v>17</v>
      </c>
      <c r="I91" s="191"/>
      <c r="J91" s="192">
        <f>ROUND(I91*H91,2)</f>
        <v>0</v>
      </c>
      <c r="K91" s="188" t="s">
        <v>188</v>
      </c>
      <c r="L91" s="39"/>
      <c r="M91" s="193" t="s">
        <v>28</v>
      </c>
      <c r="N91" s="194" t="s">
        <v>46</v>
      </c>
      <c r="O91" s="64"/>
      <c r="P91" s="195">
        <f>O91*H91</f>
        <v>0</v>
      </c>
      <c r="Q91" s="195">
        <v>0</v>
      </c>
      <c r="R91" s="195">
        <f>Q91*H91</f>
        <v>0</v>
      </c>
      <c r="S91" s="195">
        <v>0</v>
      </c>
      <c r="T91" s="196">
        <f>S91*H91</f>
        <v>0</v>
      </c>
      <c r="AR91" s="197" t="s">
        <v>874</v>
      </c>
      <c r="AT91" s="197" t="s">
        <v>184</v>
      </c>
      <c r="AU91" s="197" t="s">
        <v>82</v>
      </c>
      <c r="AY91" s="18" t="s">
        <v>182</v>
      </c>
      <c r="BE91" s="198">
        <f>IF(N91="základní",J91,0)</f>
        <v>0</v>
      </c>
      <c r="BF91" s="198">
        <f>IF(N91="snížená",J91,0)</f>
        <v>0</v>
      </c>
      <c r="BG91" s="198">
        <f>IF(N91="zákl. přenesená",J91,0)</f>
        <v>0</v>
      </c>
      <c r="BH91" s="198">
        <f>IF(N91="sníž. přenesená",J91,0)</f>
        <v>0</v>
      </c>
      <c r="BI91" s="198">
        <f>IF(N91="nulová",J91,0)</f>
        <v>0</v>
      </c>
      <c r="BJ91" s="18" t="s">
        <v>82</v>
      </c>
      <c r="BK91" s="198">
        <f>ROUND(I91*H91,2)</f>
        <v>0</v>
      </c>
      <c r="BL91" s="18" t="s">
        <v>874</v>
      </c>
      <c r="BM91" s="197" t="s">
        <v>2166</v>
      </c>
    </row>
    <row r="92" spans="2:65" s="1" customFormat="1" ht="19.5">
      <c r="B92" s="35"/>
      <c r="C92" s="36"/>
      <c r="D92" s="199" t="s">
        <v>514</v>
      </c>
      <c r="E92" s="36"/>
      <c r="F92" s="200" t="s">
        <v>2167</v>
      </c>
      <c r="G92" s="36"/>
      <c r="H92" s="36"/>
      <c r="I92" s="115"/>
      <c r="J92" s="36"/>
      <c r="K92" s="36"/>
      <c r="L92" s="39"/>
      <c r="M92" s="201"/>
      <c r="N92" s="64"/>
      <c r="O92" s="64"/>
      <c r="P92" s="64"/>
      <c r="Q92" s="64"/>
      <c r="R92" s="64"/>
      <c r="S92" s="64"/>
      <c r="T92" s="65"/>
      <c r="AT92" s="18" t="s">
        <v>514</v>
      </c>
      <c r="AU92" s="18" t="s">
        <v>82</v>
      </c>
    </row>
    <row r="93" spans="2:65" s="1" customFormat="1" ht="16.5" customHeight="1">
      <c r="B93" s="35"/>
      <c r="C93" s="186" t="s">
        <v>84</v>
      </c>
      <c r="D93" s="186" t="s">
        <v>184</v>
      </c>
      <c r="E93" s="187" t="s">
        <v>2164</v>
      </c>
      <c r="F93" s="188" t="s">
        <v>2165</v>
      </c>
      <c r="G93" s="189" t="s">
        <v>873</v>
      </c>
      <c r="H93" s="190">
        <v>2</v>
      </c>
      <c r="I93" s="191"/>
      <c r="J93" s="192">
        <f>ROUND(I93*H93,2)</f>
        <v>0</v>
      </c>
      <c r="K93" s="188" t="s">
        <v>188</v>
      </c>
      <c r="L93" s="39"/>
      <c r="M93" s="193" t="s">
        <v>28</v>
      </c>
      <c r="N93" s="194" t="s">
        <v>46</v>
      </c>
      <c r="O93" s="64"/>
      <c r="P93" s="195">
        <f>O93*H93</f>
        <v>0</v>
      </c>
      <c r="Q93" s="195">
        <v>0</v>
      </c>
      <c r="R93" s="195">
        <f>Q93*H93</f>
        <v>0</v>
      </c>
      <c r="S93" s="195">
        <v>0</v>
      </c>
      <c r="T93" s="196">
        <f>S93*H93</f>
        <v>0</v>
      </c>
      <c r="AR93" s="197" t="s">
        <v>874</v>
      </c>
      <c r="AT93" s="197" t="s">
        <v>184</v>
      </c>
      <c r="AU93" s="197" t="s">
        <v>82</v>
      </c>
      <c r="AY93" s="18" t="s">
        <v>182</v>
      </c>
      <c r="BE93" s="198">
        <f>IF(N93="základní",J93,0)</f>
        <v>0</v>
      </c>
      <c r="BF93" s="198">
        <f>IF(N93="snížená",J93,0)</f>
        <v>0</v>
      </c>
      <c r="BG93" s="198">
        <f>IF(N93="zákl. přenesená",J93,0)</f>
        <v>0</v>
      </c>
      <c r="BH93" s="198">
        <f>IF(N93="sníž. přenesená",J93,0)</f>
        <v>0</v>
      </c>
      <c r="BI93" s="198">
        <f>IF(N93="nulová",J93,0)</f>
        <v>0</v>
      </c>
      <c r="BJ93" s="18" t="s">
        <v>82</v>
      </c>
      <c r="BK93" s="198">
        <f>ROUND(I93*H93,2)</f>
        <v>0</v>
      </c>
      <c r="BL93" s="18" t="s">
        <v>874</v>
      </c>
      <c r="BM93" s="197" t="s">
        <v>2168</v>
      </c>
    </row>
    <row r="94" spans="2:65" s="1" customFormat="1" ht="19.5">
      <c r="B94" s="35"/>
      <c r="C94" s="36"/>
      <c r="D94" s="199" t="s">
        <v>514</v>
      </c>
      <c r="E94" s="36"/>
      <c r="F94" s="200" t="s">
        <v>2169</v>
      </c>
      <c r="G94" s="36"/>
      <c r="H94" s="36"/>
      <c r="I94" s="115"/>
      <c r="J94" s="36"/>
      <c r="K94" s="36"/>
      <c r="L94" s="39"/>
      <c r="M94" s="201"/>
      <c r="N94" s="64"/>
      <c r="O94" s="64"/>
      <c r="P94" s="64"/>
      <c r="Q94" s="64"/>
      <c r="R94" s="64"/>
      <c r="S94" s="64"/>
      <c r="T94" s="65"/>
      <c r="AT94" s="18" t="s">
        <v>514</v>
      </c>
      <c r="AU94" s="18" t="s">
        <v>82</v>
      </c>
    </row>
    <row r="95" spans="2:65" s="11" customFormat="1" ht="25.9" customHeight="1">
      <c r="B95" s="170"/>
      <c r="C95" s="171"/>
      <c r="D95" s="172" t="s">
        <v>74</v>
      </c>
      <c r="E95" s="173" t="s">
        <v>1055</v>
      </c>
      <c r="F95" s="173" t="s">
        <v>1056</v>
      </c>
      <c r="G95" s="171"/>
      <c r="H95" s="171"/>
      <c r="I95" s="174"/>
      <c r="J95" s="175">
        <f>BK95</f>
        <v>0</v>
      </c>
      <c r="K95" s="171"/>
      <c r="L95" s="176"/>
      <c r="M95" s="177"/>
      <c r="N95" s="178"/>
      <c r="O95" s="178"/>
      <c r="P95" s="179">
        <f>P96</f>
        <v>0</v>
      </c>
      <c r="Q95" s="178"/>
      <c r="R95" s="179">
        <f>R96</f>
        <v>0</v>
      </c>
      <c r="S95" s="178"/>
      <c r="T95" s="180">
        <f>T96</f>
        <v>0</v>
      </c>
      <c r="AR95" s="181" t="s">
        <v>214</v>
      </c>
      <c r="AT95" s="182" t="s">
        <v>74</v>
      </c>
      <c r="AU95" s="182" t="s">
        <v>75</v>
      </c>
      <c r="AY95" s="181" t="s">
        <v>182</v>
      </c>
      <c r="BK95" s="183">
        <f>BK96</f>
        <v>0</v>
      </c>
    </row>
    <row r="96" spans="2:65" s="11" customFormat="1" ht="22.9" customHeight="1">
      <c r="B96" s="170"/>
      <c r="C96" s="171"/>
      <c r="D96" s="172" t="s">
        <v>74</v>
      </c>
      <c r="E96" s="184" t="s">
        <v>2170</v>
      </c>
      <c r="F96" s="184" t="s">
        <v>2171</v>
      </c>
      <c r="G96" s="171"/>
      <c r="H96" s="171"/>
      <c r="I96" s="174"/>
      <c r="J96" s="185">
        <f>BK96</f>
        <v>0</v>
      </c>
      <c r="K96" s="171"/>
      <c r="L96" s="176"/>
      <c r="M96" s="177"/>
      <c r="N96" s="178"/>
      <c r="O96" s="178"/>
      <c r="P96" s="179">
        <f>SUM(P97:P98)</f>
        <v>0</v>
      </c>
      <c r="Q96" s="178"/>
      <c r="R96" s="179">
        <f>SUM(R97:R98)</f>
        <v>0</v>
      </c>
      <c r="S96" s="178"/>
      <c r="T96" s="180">
        <f>SUM(T97:T98)</f>
        <v>0</v>
      </c>
      <c r="AR96" s="181" t="s">
        <v>214</v>
      </c>
      <c r="AT96" s="182" t="s">
        <v>74</v>
      </c>
      <c r="AU96" s="182" t="s">
        <v>82</v>
      </c>
      <c r="AY96" s="181" t="s">
        <v>182</v>
      </c>
      <c r="BK96" s="183">
        <f>SUM(BK97:BK98)</f>
        <v>0</v>
      </c>
    </row>
    <row r="97" spans="2:65" s="1" customFormat="1" ht="16.5" customHeight="1">
      <c r="B97" s="35"/>
      <c r="C97" s="186" t="s">
        <v>203</v>
      </c>
      <c r="D97" s="186" t="s">
        <v>184</v>
      </c>
      <c r="E97" s="187" t="s">
        <v>2172</v>
      </c>
      <c r="F97" s="188" t="s">
        <v>2173</v>
      </c>
      <c r="G97" s="189" t="s">
        <v>335</v>
      </c>
      <c r="H97" s="190">
        <v>1</v>
      </c>
      <c r="I97" s="191"/>
      <c r="J97" s="192">
        <f>ROUND(I97*H97,2)</f>
        <v>0</v>
      </c>
      <c r="K97" s="188" t="s">
        <v>188</v>
      </c>
      <c r="L97" s="39"/>
      <c r="M97" s="193" t="s">
        <v>28</v>
      </c>
      <c r="N97" s="194" t="s">
        <v>46</v>
      </c>
      <c r="O97" s="64"/>
      <c r="P97" s="195">
        <f>O97*H97</f>
        <v>0</v>
      </c>
      <c r="Q97" s="195">
        <v>0</v>
      </c>
      <c r="R97" s="195">
        <f>Q97*H97</f>
        <v>0</v>
      </c>
      <c r="S97" s="195">
        <v>0</v>
      </c>
      <c r="T97" s="196">
        <f>S97*H97</f>
        <v>0</v>
      </c>
      <c r="AR97" s="197" t="s">
        <v>1067</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1067</v>
      </c>
      <c r="BM97" s="197" t="s">
        <v>2174</v>
      </c>
    </row>
    <row r="98" spans="2:65" s="1" customFormat="1" ht="19.5">
      <c r="B98" s="35"/>
      <c r="C98" s="36"/>
      <c r="D98" s="199" t="s">
        <v>514</v>
      </c>
      <c r="E98" s="36"/>
      <c r="F98" s="200" t="s">
        <v>2175</v>
      </c>
      <c r="G98" s="36"/>
      <c r="H98" s="36"/>
      <c r="I98" s="115"/>
      <c r="J98" s="36"/>
      <c r="K98" s="36"/>
      <c r="L98" s="39"/>
      <c r="M98" s="201"/>
      <c r="N98" s="64"/>
      <c r="O98" s="64"/>
      <c r="P98" s="64"/>
      <c r="Q98" s="64"/>
      <c r="R98" s="64"/>
      <c r="S98" s="64"/>
      <c r="T98" s="65"/>
      <c r="AT98" s="18" t="s">
        <v>514</v>
      </c>
      <c r="AU98" s="18" t="s">
        <v>84</v>
      </c>
    </row>
    <row r="99" spans="2:65" s="11" customFormat="1" ht="25.9" customHeight="1">
      <c r="B99" s="170"/>
      <c r="C99" s="171"/>
      <c r="D99" s="172" t="s">
        <v>74</v>
      </c>
      <c r="E99" s="173" t="s">
        <v>2176</v>
      </c>
      <c r="F99" s="173" t="s">
        <v>2177</v>
      </c>
      <c r="G99" s="171"/>
      <c r="H99" s="171"/>
      <c r="I99" s="174"/>
      <c r="J99" s="175">
        <f>BK99</f>
        <v>0</v>
      </c>
      <c r="K99" s="171"/>
      <c r="L99" s="176"/>
      <c r="M99" s="177"/>
      <c r="N99" s="178"/>
      <c r="O99" s="178"/>
      <c r="P99" s="179">
        <f>SUM(P100:P125)</f>
        <v>0</v>
      </c>
      <c r="Q99" s="178"/>
      <c r="R99" s="179">
        <f>SUM(R100:R125)</f>
        <v>0</v>
      </c>
      <c r="S99" s="178"/>
      <c r="T99" s="180">
        <f>SUM(T100:T125)</f>
        <v>0</v>
      </c>
      <c r="AR99" s="181" t="s">
        <v>214</v>
      </c>
      <c r="AT99" s="182" t="s">
        <v>74</v>
      </c>
      <c r="AU99" s="182" t="s">
        <v>75</v>
      </c>
      <c r="AY99" s="181" t="s">
        <v>182</v>
      </c>
      <c r="BK99" s="183">
        <f>SUM(BK100:BK125)</f>
        <v>0</v>
      </c>
    </row>
    <row r="100" spans="2:65" s="1" customFormat="1" ht="16.5" customHeight="1">
      <c r="B100" s="35"/>
      <c r="C100" s="186" t="s">
        <v>189</v>
      </c>
      <c r="D100" s="186" t="s">
        <v>184</v>
      </c>
      <c r="E100" s="187" t="s">
        <v>2178</v>
      </c>
      <c r="F100" s="188" t="s">
        <v>2179</v>
      </c>
      <c r="G100" s="189" t="s">
        <v>335</v>
      </c>
      <c r="H100" s="190">
        <v>9</v>
      </c>
      <c r="I100" s="191"/>
      <c r="J100" s="192">
        <f>ROUND(I100*H100,2)</f>
        <v>0</v>
      </c>
      <c r="K100" s="188" t="s">
        <v>1066</v>
      </c>
      <c r="L100" s="39"/>
      <c r="M100" s="193" t="s">
        <v>28</v>
      </c>
      <c r="N100" s="194" t="s">
        <v>46</v>
      </c>
      <c r="O100" s="64"/>
      <c r="P100" s="195">
        <f>O100*H100</f>
        <v>0</v>
      </c>
      <c r="Q100" s="195">
        <v>0</v>
      </c>
      <c r="R100" s="195">
        <f>Q100*H100</f>
        <v>0</v>
      </c>
      <c r="S100" s="195">
        <v>0</v>
      </c>
      <c r="T100" s="196">
        <f>S100*H100</f>
        <v>0</v>
      </c>
      <c r="AR100" s="197" t="s">
        <v>1067</v>
      </c>
      <c r="AT100" s="197" t="s">
        <v>184</v>
      </c>
      <c r="AU100" s="197" t="s">
        <v>82</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1067</v>
      </c>
      <c r="BM100" s="197" t="s">
        <v>2180</v>
      </c>
    </row>
    <row r="101" spans="2:65" s="1" customFormat="1" ht="19.5">
      <c r="B101" s="35"/>
      <c r="C101" s="36"/>
      <c r="D101" s="199" t="s">
        <v>514</v>
      </c>
      <c r="E101" s="36"/>
      <c r="F101" s="200" t="s">
        <v>2181</v>
      </c>
      <c r="G101" s="36"/>
      <c r="H101" s="36"/>
      <c r="I101" s="115"/>
      <c r="J101" s="36"/>
      <c r="K101" s="36"/>
      <c r="L101" s="39"/>
      <c r="M101" s="201"/>
      <c r="N101" s="64"/>
      <c r="O101" s="64"/>
      <c r="P101" s="64"/>
      <c r="Q101" s="64"/>
      <c r="R101" s="64"/>
      <c r="S101" s="64"/>
      <c r="T101" s="65"/>
      <c r="AT101" s="18" t="s">
        <v>514</v>
      </c>
      <c r="AU101" s="18" t="s">
        <v>82</v>
      </c>
    </row>
    <row r="102" spans="2:65" s="12" customFormat="1">
      <c r="B102" s="202"/>
      <c r="C102" s="203"/>
      <c r="D102" s="199" t="s">
        <v>193</v>
      </c>
      <c r="E102" s="204" t="s">
        <v>28</v>
      </c>
      <c r="F102" s="205" t="s">
        <v>2182</v>
      </c>
      <c r="G102" s="203"/>
      <c r="H102" s="206">
        <v>3</v>
      </c>
      <c r="I102" s="207"/>
      <c r="J102" s="203"/>
      <c r="K102" s="203"/>
      <c r="L102" s="208"/>
      <c r="M102" s="209"/>
      <c r="N102" s="210"/>
      <c r="O102" s="210"/>
      <c r="P102" s="210"/>
      <c r="Q102" s="210"/>
      <c r="R102" s="210"/>
      <c r="S102" s="210"/>
      <c r="T102" s="211"/>
      <c r="AT102" s="212" t="s">
        <v>193</v>
      </c>
      <c r="AU102" s="212" t="s">
        <v>82</v>
      </c>
      <c r="AV102" s="12" t="s">
        <v>84</v>
      </c>
      <c r="AW102" s="12" t="s">
        <v>36</v>
      </c>
      <c r="AX102" s="12" t="s">
        <v>75</v>
      </c>
      <c r="AY102" s="212" t="s">
        <v>182</v>
      </c>
    </row>
    <row r="103" spans="2:65" s="12" customFormat="1">
      <c r="B103" s="202"/>
      <c r="C103" s="203"/>
      <c r="D103" s="199" t="s">
        <v>193</v>
      </c>
      <c r="E103" s="204" t="s">
        <v>28</v>
      </c>
      <c r="F103" s="205" t="s">
        <v>2183</v>
      </c>
      <c r="G103" s="203"/>
      <c r="H103" s="206">
        <v>3</v>
      </c>
      <c r="I103" s="207"/>
      <c r="J103" s="203"/>
      <c r="K103" s="203"/>
      <c r="L103" s="208"/>
      <c r="M103" s="209"/>
      <c r="N103" s="210"/>
      <c r="O103" s="210"/>
      <c r="P103" s="210"/>
      <c r="Q103" s="210"/>
      <c r="R103" s="210"/>
      <c r="S103" s="210"/>
      <c r="T103" s="211"/>
      <c r="AT103" s="212" t="s">
        <v>193</v>
      </c>
      <c r="AU103" s="212" t="s">
        <v>82</v>
      </c>
      <c r="AV103" s="12" t="s">
        <v>84</v>
      </c>
      <c r="AW103" s="12" t="s">
        <v>36</v>
      </c>
      <c r="AX103" s="12" t="s">
        <v>75</v>
      </c>
      <c r="AY103" s="212" t="s">
        <v>182</v>
      </c>
    </row>
    <row r="104" spans="2:65" s="12" customFormat="1">
      <c r="B104" s="202"/>
      <c r="C104" s="203"/>
      <c r="D104" s="199" t="s">
        <v>193</v>
      </c>
      <c r="E104" s="204" t="s">
        <v>28</v>
      </c>
      <c r="F104" s="205" t="s">
        <v>1078</v>
      </c>
      <c r="G104" s="203"/>
      <c r="H104" s="206">
        <v>1</v>
      </c>
      <c r="I104" s="207"/>
      <c r="J104" s="203"/>
      <c r="K104" s="203"/>
      <c r="L104" s="208"/>
      <c r="M104" s="209"/>
      <c r="N104" s="210"/>
      <c r="O104" s="210"/>
      <c r="P104" s="210"/>
      <c r="Q104" s="210"/>
      <c r="R104" s="210"/>
      <c r="S104" s="210"/>
      <c r="T104" s="211"/>
      <c r="AT104" s="212" t="s">
        <v>193</v>
      </c>
      <c r="AU104" s="212" t="s">
        <v>82</v>
      </c>
      <c r="AV104" s="12" t="s">
        <v>84</v>
      </c>
      <c r="AW104" s="12" t="s">
        <v>36</v>
      </c>
      <c r="AX104" s="12" t="s">
        <v>75</v>
      </c>
      <c r="AY104" s="212" t="s">
        <v>182</v>
      </c>
    </row>
    <row r="105" spans="2:65" s="12" customFormat="1">
      <c r="B105" s="202"/>
      <c r="C105" s="203"/>
      <c r="D105" s="199" t="s">
        <v>193</v>
      </c>
      <c r="E105" s="204" t="s">
        <v>28</v>
      </c>
      <c r="F105" s="205" t="s">
        <v>1077</v>
      </c>
      <c r="G105" s="203"/>
      <c r="H105" s="206">
        <v>1</v>
      </c>
      <c r="I105" s="207"/>
      <c r="J105" s="203"/>
      <c r="K105" s="203"/>
      <c r="L105" s="208"/>
      <c r="M105" s="209"/>
      <c r="N105" s="210"/>
      <c r="O105" s="210"/>
      <c r="P105" s="210"/>
      <c r="Q105" s="210"/>
      <c r="R105" s="210"/>
      <c r="S105" s="210"/>
      <c r="T105" s="211"/>
      <c r="AT105" s="212" t="s">
        <v>193</v>
      </c>
      <c r="AU105" s="212" t="s">
        <v>82</v>
      </c>
      <c r="AV105" s="12" t="s">
        <v>84</v>
      </c>
      <c r="AW105" s="12" t="s">
        <v>36</v>
      </c>
      <c r="AX105" s="12" t="s">
        <v>75</v>
      </c>
      <c r="AY105" s="212" t="s">
        <v>182</v>
      </c>
    </row>
    <row r="106" spans="2:65" s="12" customFormat="1">
      <c r="B106" s="202"/>
      <c r="C106" s="203"/>
      <c r="D106" s="199" t="s">
        <v>193</v>
      </c>
      <c r="E106" s="204" t="s">
        <v>28</v>
      </c>
      <c r="F106" s="205" t="s">
        <v>1076</v>
      </c>
      <c r="G106" s="203"/>
      <c r="H106" s="206">
        <v>1</v>
      </c>
      <c r="I106" s="207"/>
      <c r="J106" s="203"/>
      <c r="K106" s="203"/>
      <c r="L106" s="208"/>
      <c r="M106" s="209"/>
      <c r="N106" s="210"/>
      <c r="O106" s="210"/>
      <c r="P106" s="210"/>
      <c r="Q106" s="210"/>
      <c r="R106" s="210"/>
      <c r="S106" s="210"/>
      <c r="T106" s="211"/>
      <c r="AT106" s="212" t="s">
        <v>193</v>
      </c>
      <c r="AU106" s="212" t="s">
        <v>82</v>
      </c>
      <c r="AV106" s="12" t="s">
        <v>84</v>
      </c>
      <c r="AW106" s="12" t="s">
        <v>36</v>
      </c>
      <c r="AX106" s="12" t="s">
        <v>75</v>
      </c>
      <c r="AY106" s="212" t="s">
        <v>182</v>
      </c>
    </row>
    <row r="107" spans="2:65" s="13" customFormat="1">
      <c r="B107" s="213"/>
      <c r="C107" s="214"/>
      <c r="D107" s="199" t="s">
        <v>193</v>
      </c>
      <c r="E107" s="215" t="s">
        <v>28</v>
      </c>
      <c r="F107" s="216" t="s">
        <v>196</v>
      </c>
      <c r="G107" s="214"/>
      <c r="H107" s="217">
        <v>9</v>
      </c>
      <c r="I107" s="218"/>
      <c r="J107" s="214"/>
      <c r="K107" s="214"/>
      <c r="L107" s="219"/>
      <c r="M107" s="220"/>
      <c r="N107" s="221"/>
      <c r="O107" s="221"/>
      <c r="P107" s="221"/>
      <c r="Q107" s="221"/>
      <c r="R107" s="221"/>
      <c r="S107" s="221"/>
      <c r="T107" s="222"/>
      <c r="AT107" s="223" t="s">
        <v>193</v>
      </c>
      <c r="AU107" s="223" t="s">
        <v>82</v>
      </c>
      <c r="AV107" s="13" t="s">
        <v>189</v>
      </c>
      <c r="AW107" s="13" t="s">
        <v>36</v>
      </c>
      <c r="AX107" s="13" t="s">
        <v>82</v>
      </c>
      <c r="AY107" s="223" t="s">
        <v>182</v>
      </c>
    </row>
    <row r="108" spans="2:65" s="1" customFormat="1" ht="16.5" customHeight="1">
      <c r="B108" s="35"/>
      <c r="C108" s="186" t="s">
        <v>214</v>
      </c>
      <c r="D108" s="186" t="s">
        <v>184</v>
      </c>
      <c r="E108" s="187" t="s">
        <v>2184</v>
      </c>
      <c r="F108" s="188" t="s">
        <v>2185</v>
      </c>
      <c r="G108" s="189" t="s">
        <v>335</v>
      </c>
      <c r="H108" s="190">
        <v>1</v>
      </c>
      <c r="I108" s="191"/>
      <c r="J108" s="192">
        <f>ROUND(I108*H108,2)</f>
        <v>0</v>
      </c>
      <c r="K108" s="188" t="s">
        <v>1066</v>
      </c>
      <c r="L108" s="39"/>
      <c r="M108" s="193" t="s">
        <v>28</v>
      </c>
      <c r="N108" s="194" t="s">
        <v>46</v>
      </c>
      <c r="O108" s="64"/>
      <c r="P108" s="195">
        <f>O108*H108</f>
        <v>0</v>
      </c>
      <c r="Q108" s="195">
        <v>0</v>
      </c>
      <c r="R108" s="195">
        <f>Q108*H108</f>
        <v>0</v>
      </c>
      <c r="S108" s="195">
        <v>0</v>
      </c>
      <c r="T108" s="196">
        <f>S108*H108</f>
        <v>0</v>
      </c>
      <c r="AR108" s="197" t="s">
        <v>1067</v>
      </c>
      <c r="AT108" s="197" t="s">
        <v>184</v>
      </c>
      <c r="AU108" s="197" t="s">
        <v>82</v>
      </c>
      <c r="AY108" s="18" t="s">
        <v>182</v>
      </c>
      <c r="BE108" s="198">
        <f>IF(N108="základní",J108,0)</f>
        <v>0</v>
      </c>
      <c r="BF108" s="198">
        <f>IF(N108="snížená",J108,0)</f>
        <v>0</v>
      </c>
      <c r="BG108" s="198">
        <f>IF(N108="zákl. přenesená",J108,0)</f>
        <v>0</v>
      </c>
      <c r="BH108" s="198">
        <f>IF(N108="sníž. přenesená",J108,0)</f>
        <v>0</v>
      </c>
      <c r="BI108" s="198">
        <f>IF(N108="nulová",J108,0)</f>
        <v>0</v>
      </c>
      <c r="BJ108" s="18" t="s">
        <v>82</v>
      </c>
      <c r="BK108" s="198">
        <f>ROUND(I108*H108,2)</f>
        <v>0</v>
      </c>
      <c r="BL108" s="18" t="s">
        <v>1067</v>
      </c>
      <c r="BM108" s="197" t="s">
        <v>2186</v>
      </c>
    </row>
    <row r="109" spans="2:65" s="1" customFormat="1" ht="19.5">
      <c r="B109" s="35"/>
      <c r="C109" s="36"/>
      <c r="D109" s="199" t="s">
        <v>514</v>
      </c>
      <c r="E109" s="36"/>
      <c r="F109" s="200" t="s">
        <v>2187</v>
      </c>
      <c r="G109" s="36"/>
      <c r="H109" s="36"/>
      <c r="I109" s="115"/>
      <c r="J109" s="36"/>
      <c r="K109" s="36"/>
      <c r="L109" s="39"/>
      <c r="M109" s="201"/>
      <c r="N109" s="64"/>
      <c r="O109" s="64"/>
      <c r="P109" s="64"/>
      <c r="Q109" s="64"/>
      <c r="R109" s="64"/>
      <c r="S109" s="64"/>
      <c r="T109" s="65"/>
      <c r="AT109" s="18" t="s">
        <v>514</v>
      </c>
      <c r="AU109" s="18" t="s">
        <v>82</v>
      </c>
    </row>
    <row r="110" spans="2:65" s="12" customFormat="1">
      <c r="B110" s="202"/>
      <c r="C110" s="203"/>
      <c r="D110" s="199" t="s">
        <v>193</v>
      </c>
      <c r="E110" s="204" t="s">
        <v>28</v>
      </c>
      <c r="F110" s="205" t="s">
        <v>2188</v>
      </c>
      <c r="G110" s="203"/>
      <c r="H110" s="206">
        <v>1</v>
      </c>
      <c r="I110" s="207"/>
      <c r="J110" s="203"/>
      <c r="K110" s="203"/>
      <c r="L110" s="208"/>
      <c r="M110" s="209"/>
      <c r="N110" s="210"/>
      <c r="O110" s="210"/>
      <c r="P110" s="210"/>
      <c r="Q110" s="210"/>
      <c r="R110" s="210"/>
      <c r="S110" s="210"/>
      <c r="T110" s="211"/>
      <c r="AT110" s="212" t="s">
        <v>193</v>
      </c>
      <c r="AU110" s="212" t="s">
        <v>82</v>
      </c>
      <c r="AV110" s="12" t="s">
        <v>84</v>
      </c>
      <c r="AW110" s="12" t="s">
        <v>36</v>
      </c>
      <c r="AX110" s="12" t="s">
        <v>82</v>
      </c>
      <c r="AY110" s="212" t="s">
        <v>182</v>
      </c>
    </row>
    <row r="111" spans="2:65" s="1" customFormat="1" ht="16.5" customHeight="1">
      <c r="B111" s="35"/>
      <c r="C111" s="186" t="s">
        <v>220</v>
      </c>
      <c r="D111" s="186" t="s">
        <v>184</v>
      </c>
      <c r="E111" s="187" t="s">
        <v>2189</v>
      </c>
      <c r="F111" s="188" t="s">
        <v>2190</v>
      </c>
      <c r="G111" s="189" t="s">
        <v>335</v>
      </c>
      <c r="H111" s="190">
        <v>9</v>
      </c>
      <c r="I111" s="191"/>
      <c r="J111" s="192">
        <f>ROUND(I111*H111,2)</f>
        <v>0</v>
      </c>
      <c r="K111" s="188" t="s">
        <v>1066</v>
      </c>
      <c r="L111" s="39"/>
      <c r="M111" s="193" t="s">
        <v>28</v>
      </c>
      <c r="N111" s="194" t="s">
        <v>46</v>
      </c>
      <c r="O111" s="64"/>
      <c r="P111" s="195">
        <f>O111*H111</f>
        <v>0</v>
      </c>
      <c r="Q111" s="195">
        <v>0</v>
      </c>
      <c r="R111" s="195">
        <f>Q111*H111</f>
        <v>0</v>
      </c>
      <c r="S111" s="195">
        <v>0</v>
      </c>
      <c r="T111" s="196">
        <f>S111*H111</f>
        <v>0</v>
      </c>
      <c r="AR111" s="197" t="s">
        <v>1067</v>
      </c>
      <c r="AT111" s="197" t="s">
        <v>184</v>
      </c>
      <c r="AU111" s="197" t="s">
        <v>82</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1067</v>
      </c>
      <c r="BM111" s="197" t="s">
        <v>2191</v>
      </c>
    </row>
    <row r="112" spans="2:65" s="1" customFormat="1" ht="19.5">
      <c r="B112" s="35"/>
      <c r="C112" s="36"/>
      <c r="D112" s="199" t="s">
        <v>514</v>
      </c>
      <c r="E112" s="36"/>
      <c r="F112" s="200" t="s">
        <v>2192</v>
      </c>
      <c r="G112" s="36"/>
      <c r="H112" s="36"/>
      <c r="I112" s="115"/>
      <c r="J112" s="36"/>
      <c r="K112" s="36"/>
      <c r="L112" s="39"/>
      <c r="M112" s="201"/>
      <c r="N112" s="64"/>
      <c r="O112" s="64"/>
      <c r="P112" s="64"/>
      <c r="Q112" s="64"/>
      <c r="R112" s="64"/>
      <c r="S112" s="64"/>
      <c r="T112" s="65"/>
      <c r="AT112" s="18" t="s">
        <v>514</v>
      </c>
      <c r="AU112" s="18" t="s">
        <v>82</v>
      </c>
    </row>
    <row r="113" spans="2:65" s="12" customFormat="1">
      <c r="B113" s="202"/>
      <c r="C113" s="203"/>
      <c r="D113" s="199" t="s">
        <v>193</v>
      </c>
      <c r="E113" s="204" t="s">
        <v>28</v>
      </c>
      <c r="F113" s="205" t="s">
        <v>2188</v>
      </c>
      <c r="G113" s="203"/>
      <c r="H113" s="206">
        <v>1</v>
      </c>
      <c r="I113" s="207"/>
      <c r="J113" s="203"/>
      <c r="K113" s="203"/>
      <c r="L113" s="208"/>
      <c r="M113" s="209"/>
      <c r="N113" s="210"/>
      <c r="O113" s="210"/>
      <c r="P113" s="210"/>
      <c r="Q113" s="210"/>
      <c r="R113" s="210"/>
      <c r="S113" s="210"/>
      <c r="T113" s="211"/>
      <c r="AT113" s="212" t="s">
        <v>193</v>
      </c>
      <c r="AU113" s="212" t="s">
        <v>82</v>
      </c>
      <c r="AV113" s="12" t="s">
        <v>84</v>
      </c>
      <c r="AW113" s="12" t="s">
        <v>36</v>
      </c>
      <c r="AX113" s="12" t="s">
        <v>75</v>
      </c>
      <c r="AY113" s="212" t="s">
        <v>182</v>
      </c>
    </row>
    <row r="114" spans="2:65" s="12" customFormat="1">
      <c r="B114" s="202"/>
      <c r="C114" s="203"/>
      <c r="D114" s="199" t="s">
        <v>193</v>
      </c>
      <c r="E114" s="204" t="s">
        <v>28</v>
      </c>
      <c r="F114" s="205" t="s">
        <v>2193</v>
      </c>
      <c r="G114" s="203"/>
      <c r="H114" s="206">
        <v>1</v>
      </c>
      <c r="I114" s="207"/>
      <c r="J114" s="203"/>
      <c r="K114" s="203"/>
      <c r="L114" s="208"/>
      <c r="M114" s="209"/>
      <c r="N114" s="210"/>
      <c r="O114" s="210"/>
      <c r="P114" s="210"/>
      <c r="Q114" s="210"/>
      <c r="R114" s="210"/>
      <c r="S114" s="210"/>
      <c r="T114" s="211"/>
      <c r="AT114" s="212" t="s">
        <v>193</v>
      </c>
      <c r="AU114" s="212" t="s">
        <v>82</v>
      </c>
      <c r="AV114" s="12" t="s">
        <v>84</v>
      </c>
      <c r="AW114" s="12" t="s">
        <v>36</v>
      </c>
      <c r="AX114" s="12" t="s">
        <v>75</v>
      </c>
      <c r="AY114" s="212" t="s">
        <v>182</v>
      </c>
    </row>
    <row r="115" spans="2:65" s="12" customFormat="1">
      <c r="B115" s="202"/>
      <c r="C115" s="203"/>
      <c r="D115" s="199" t="s">
        <v>193</v>
      </c>
      <c r="E115" s="204" t="s">
        <v>28</v>
      </c>
      <c r="F115" s="205" t="s">
        <v>2194</v>
      </c>
      <c r="G115" s="203"/>
      <c r="H115" s="206">
        <v>1</v>
      </c>
      <c r="I115" s="207"/>
      <c r="J115" s="203"/>
      <c r="K115" s="203"/>
      <c r="L115" s="208"/>
      <c r="M115" s="209"/>
      <c r="N115" s="210"/>
      <c r="O115" s="210"/>
      <c r="P115" s="210"/>
      <c r="Q115" s="210"/>
      <c r="R115" s="210"/>
      <c r="S115" s="210"/>
      <c r="T115" s="211"/>
      <c r="AT115" s="212" t="s">
        <v>193</v>
      </c>
      <c r="AU115" s="212" t="s">
        <v>82</v>
      </c>
      <c r="AV115" s="12" t="s">
        <v>84</v>
      </c>
      <c r="AW115" s="12" t="s">
        <v>36</v>
      </c>
      <c r="AX115" s="12" t="s">
        <v>75</v>
      </c>
      <c r="AY115" s="212" t="s">
        <v>182</v>
      </c>
    </row>
    <row r="116" spans="2:65" s="12" customFormat="1">
      <c r="B116" s="202"/>
      <c r="C116" s="203"/>
      <c r="D116" s="199" t="s">
        <v>193</v>
      </c>
      <c r="E116" s="204" t="s">
        <v>28</v>
      </c>
      <c r="F116" s="205" t="s">
        <v>2195</v>
      </c>
      <c r="G116" s="203"/>
      <c r="H116" s="206">
        <v>1</v>
      </c>
      <c r="I116" s="207"/>
      <c r="J116" s="203"/>
      <c r="K116" s="203"/>
      <c r="L116" s="208"/>
      <c r="M116" s="209"/>
      <c r="N116" s="210"/>
      <c r="O116" s="210"/>
      <c r="P116" s="210"/>
      <c r="Q116" s="210"/>
      <c r="R116" s="210"/>
      <c r="S116" s="210"/>
      <c r="T116" s="211"/>
      <c r="AT116" s="212" t="s">
        <v>193</v>
      </c>
      <c r="AU116" s="212" t="s">
        <v>82</v>
      </c>
      <c r="AV116" s="12" t="s">
        <v>84</v>
      </c>
      <c r="AW116" s="12" t="s">
        <v>36</v>
      </c>
      <c r="AX116" s="12" t="s">
        <v>75</v>
      </c>
      <c r="AY116" s="212" t="s">
        <v>182</v>
      </c>
    </row>
    <row r="117" spans="2:65" s="12" customFormat="1">
      <c r="B117" s="202"/>
      <c r="C117" s="203"/>
      <c r="D117" s="199" t="s">
        <v>193</v>
      </c>
      <c r="E117" s="204" t="s">
        <v>28</v>
      </c>
      <c r="F117" s="205" t="s">
        <v>1076</v>
      </c>
      <c r="G117" s="203"/>
      <c r="H117" s="206">
        <v>1</v>
      </c>
      <c r="I117" s="207"/>
      <c r="J117" s="203"/>
      <c r="K117" s="203"/>
      <c r="L117" s="208"/>
      <c r="M117" s="209"/>
      <c r="N117" s="210"/>
      <c r="O117" s="210"/>
      <c r="P117" s="210"/>
      <c r="Q117" s="210"/>
      <c r="R117" s="210"/>
      <c r="S117" s="210"/>
      <c r="T117" s="211"/>
      <c r="AT117" s="212" t="s">
        <v>193</v>
      </c>
      <c r="AU117" s="212" t="s">
        <v>82</v>
      </c>
      <c r="AV117" s="12" t="s">
        <v>84</v>
      </c>
      <c r="AW117" s="12" t="s">
        <v>36</v>
      </c>
      <c r="AX117" s="12" t="s">
        <v>75</v>
      </c>
      <c r="AY117" s="212" t="s">
        <v>182</v>
      </c>
    </row>
    <row r="118" spans="2:65" s="12" customFormat="1">
      <c r="B118" s="202"/>
      <c r="C118" s="203"/>
      <c r="D118" s="199" t="s">
        <v>193</v>
      </c>
      <c r="E118" s="204" t="s">
        <v>28</v>
      </c>
      <c r="F118" s="205" t="s">
        <v>1079</v>
      </c>
      <c r="G118" s="203"/>
      <c r="H118" s="206">
        <v>1</v>
      </c>
      <c r="I118" s="207"/>
      <c r="J118" s="203"/>
      <c r="K118" s="203"/>
      <c r="L118" s="208"/>
      <c r="M118" s="209"/>
      <c r="N118" s="210"/>
      <c r="O118" s="210"/>
      <c r="P118" s="210"/>
      <c r="Q118" s="210"/>
      <c r="R118" s="210"/>
      <c r="S118" s="210"/>
      <c r="T118" s="211"/>
      <c r="AT118" s="212" t="s">
        <v>193</v>
      </c>
      <c r="AU118" s="212" t="s">
        <v>82</v>
      </c>
      <c r="AV118" s="12" t="s">
        <v>84</v>
      </c>
      <c r="AW118" s="12" t="s">
        <v>36</v>
      </c>
      <c r="AX118" s="12" t="s">
        <v>75</v>
      </c>
      <c r="AY118" s="212" t="s">
        <v>182</v>
      </c>
    </row>
    <row r="119" spans="2:65" s="12" customFormat="1">
      <c r="B119" s="202"/>
      <c r="C119" s="203"/>
      <c r="D119" s="199" t="s">
        <v>193</v>
      </c>
      <c r="E119" s="204" t="s">
        <v>28</v>
      </c>
      <c r="F119" s="205" t="s">
        <v>1078</v>
      </c>
      <c r="G119" s="203"/>
      <c r="H119" s="206">
        <v>1</v>
      </c>
      <c r="I119" s="207"/>
      <c r="J119" s="203"/>
      <c r="K119" s="203"/>
      <c r="L119" s="208"/>
      <c r="M119" s="209"/>
      <c r="N119" s="210"/>
      <c r="O119" s="210"/>
      <c r="P119" s="210"/>
      <c r="Q119" s="210"/>
      <c r="R119" s="210"/>
      <c r="S119" s="210"/>
      <c r="T119" s="211"/>
      <c r="AT119" s="212" t="s">
        <v>193</v>
      </c>
      <c r="AU119" s="212" t="s">
        <v>82</v>
      </c>
      <c r="AV119" s="12" t="s">
        <v>84</v>
      </c>
      <c r="AW119" s="12" t="s">
        <v>36</v>
      </c>
      <c r="AX119" s="12" t="s">
        <v>75</v>
      </c>
      <c r="AY119" s="212" t="s">
        <v>182</v>
      </c>
    </row>
    <row r="120" spans="2:65" s="12" customFormat="1">
      <c r="B120" s="202"/>
      <c r="C120" s="203"/>
      <c r="D120" s="199" t="s">
        <v>193</v>
      </c>
      <c r="E120" s="204" t="s">
        <v>28</v>
      </c>
      <c r="F120" s="205" t="s">
        <v>1077</v>
      </c>
      <c r="G120" s="203"/>
      <c r="H120" s="206">
        <v>1</v>
      </c>
      <c r="I120" s="207"/>
      <c r="J120" s="203"/>
      <c r="K120" s="203"/>
      <c r="L120" s="208"/>
      <c r="M120" s="209"/>
      <c r="N120" s="210"/>
      <c r="O120" s="210"/>
      <c r="P120" s="210"/>
      <c r="Q120" s="210"/>
      <c r="R120" s="210"/>
      <c r="S120" s="210"/>
      <c r="T120" s="211"/>
      <c r="AT120" s="212" t="s">
        <v>193</v>
      </c>
      <c r="AU120" s="212" t="s">
        <v>82</v>
      </c>
      <c r="AV120" s="12" t="s">
        <v>84</v>
      </c>
      <c r="AW120" s="12" t="s">
        <v>36</v>
      </c>
      <c r="AX120" s="12" t="s">
        <v>75</v>
      </c>
      <c r="AY120" s="212" t="s">
        <v>182</v>
      </c>
    </row>
    <row r="121" spans="2:65" s="12" customFormat="1">
      <c r="B121" s="202"/>
      <c r="C121" s="203"/>
      <c r="D121" s="199" t="s">
        <v>193</v>
      </c>
      <c r="E121" s="204" t="s">
        <v>28</v>
      </c>
      <c r="F121" s="205" t="s">
        <v>2196</v>
      </c>
      <c r="G121" s="203"/>
      <c r="H121" s="206">
        <v>1</v>
      </c>
      <c r="I121" s="207"/>
      <c r="J121" s="203"/>
      <c r="K121" s="203"/>
      <c r="L121" s="208"/>
      <c r="M121" s="209"/>
      <c r="N121" s="210"/>
      <c r="O121" s="210"/>
      <c r="P121" s="210"/>
      <c r="Q121" s="210"/>
      <c r="R121" s="210"/>
      <c r="S121" s="210"/>
      <c r="T121" s="211"/>
      <c r="AT121" s="212" t="s">
        <v>193</v>
      </c>
      <c r="AU121" s="212" t="s">
        <v>82</v>
      </c>
      <c r="AV121" s="12" t="s">
        <v>84</v>
      </c>
      <c r="AW121" s="12" t="s">
        <v>36</v>
      </c>
      <c r="AX121" s="12" t="s">
        <v>75</v>
      </c>
      <c r="AY121" s="212" t="s">
        <v>182</v>
      </c>
    </row>
    <row r="122" spans="2:65" s="13" customFormat="1">
      <c r="B122" s="213"/>
      <c r="C122" s="214"/>
      <c r="D122" s="199" t="s">
        <v>193</v>
      </c>
      <c r="E122" s="215" t="s">
        <v>28</v>
      </c>
      <c r="F122" s="216" t="s">
        <v>196</v>
      </c>
      <c r="G122" s="214"/>
      <c r="H122" s="217">
        <v>9</v>
      </c>
      <c r="I122" s="218"/>
      <c r="J122" s="214"/>
      <c r="K122" s="214"/>
      <c r="L122" s="219"/>
      <c r="M122" s="220"/>
      <c r="N122" s="221"/>
      <c r="O122" s="221"/>
      <c r="P122" s="221"/>
      <c r="Q122" s="221"/>
      <c r="R122" s="221"/>
      <c r="S122" s="221"/>
      <c r="T122" s="222"/>
      <c r="AT122" s="223" t="s">
        <v>193</v>
      </c>
      <c r="AU122" s="223" t="s">
        <v>82</v>
      </c>
      <c r="AV122" s="13" t="s">
        <v>189</v>
      </c>
      <c r="AW122" s="13" t="s">
        <v>36</v>
      </c>
      <c r="AX122" s="13" t="s">
        <v>82</v>
      </c>
      <c r="AY122" s="223" t="s">
        <v>182</v>
      </c>
    </row>
    <row r="123" spans="2:65" s="1" customFormat="1" ht="16.5" customHeight="1">
      <c r="B123" s="35"/>
      <c r="C123" s="186" t="s">
        <v>225</v>
      </c>
      <c r="D123" s="186" t="s">
        <v>184</v>
      </c>
      <c r="E123" s="187" t="s">
        <v>2197</v>
      </c>
      <c r="F123" s="188" t="s">
        <v>2198</v>
      </c>
      <c r="G123" s="189" t="s">
        <v>335</v>
      </c>
      <c r="H123" s="190">
        <v>1</v>
      </c>
      <c r="I123" s="191"/>
      <c r="J123" s="192">
        <f>ROUND(I123*H123,2)</f>
        <v>0</v>
      </c>
      <c r="K123" s="188" t="s">
        <v>1066</v>
      </c>
      <c r="L123" s="39"/>
      <c r="M123" s="193" t="s">
        <v>28</v>
      </c>
      <c r="N123" s="194" t="s">
        <v>46</v>
      </c>
      <c r="O123" s="64"/>
      <c r="P123" s="195">
        <f>O123*H123</f>
        <v>0</v>
      </c>
      <c r="Q123" s="195">
        <v>0</v>
      </c>
      <c r="R123" s="195">
        <f>Q123*H123</f>
        <v>0</v>
      </c>
      <c r="S123" s="195">
        <v>0</v>
      </c>
      <c r="T123" s="196">
        <f>S123*H123</f>
        <v>0</v>
      </c>
      <c r="AR123" s="197" t="s">
        <v>1067</v>
      </c>
      <c r="AT123" s="197" t="s">
        <v>184</v>
      </c>
      <c r="AU123" s="197" t="s">
        <v>82</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1067</v>
      </c>
      <c r="BM123" s="197" t="s">
        <v>2199</v>
      </c>
    </row>
    <row r="124" spans="2:65" s="1" customFormat="1" ht="16.5" customHeight="1">
      <c r="B124" s="35"/>
      <c r="C124" s="186" t="s">
        <v>230</v>
      </c>
      <c r="D124" s="186" t="s">
        <v>184</v>
      </c>
      <c r="E124" s="187" t="s">
        <v>2197</v>
      </c>
      <c r="F124" s="188" t="s">
        <v>2198</v>
      </c>
      <c r="G124" s="189" t="s">
        <v>335</v>
      </c>
      <c r="H124" s="190">
        <v>1</v>
      </c>
      <c r="I124" s="191"/>
      <c r="J124" s="192">
        <f>ROUND(I124*H124,2)</f>
        <v>0</v>
      </c>
      <c r="K124" s="188" t="s">
        <v>1066</v>
      </c>
      <c r="L124" s="39"/>
      <c r="M124" s="193" t="s">
        <v>28</v>
      </c>
      <c r="N124" s="194" t="s">
        <v>46</v>
      </c>
      <c r="O124" s="64"/>
      <c r="P124" s="195">
        <f>O124*H124</f>
        <v>0</v>
      </c>
      <c r="Q124" s="195">
        <v>0</v>
      </c>
      <c r="R124" s="195">
        <f>Q124*H124</f>
        <v>0</v>
      </c>
      <c r="S124" s="195">
        <v>0</v>
      </c>
      <c r="T124" s="196">
        <f>S124*H124</f>
        <v>0</v>
      </c>
      <c r="AR124" s="197" t="s">
        <v>1067</v>
      </c>
      <c r="AT124" s="197" t="s">
        <v>184</v>
      </c>
      <c r="AU124" s="197" t="s">
        <v>82</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1067</v>
      </c>
      <c r="BM124" s="197" t="s">
        <v>2200</v>
      </c>
    </row>
    <row r="125" spans="2:65" s="1" customFormat="1" ht="19.5">
      <c r="B125" s="35"/>
      <c r="C125" s="36"/>
      <c r="D125" s="199" t="s">
        <v>514</v>
      </c>
      <c r="E125" s="36"/>
      <c r="F125" s="200" t="s">
        <v>2167</v>
      </c>
      <c r="G125" s="36"/>
      <c r="H125" s="36"/>
      <c r="I125" s="115"/>
      <c r="J125" s="36"/>
      <c r="K125" s="36"/>
      <c r="L125" s="39"/>
      <c r="M125" s="234"/>
      <c r="N125" s="235"/>
      <c r="O125" s="235"/>
      <c r="P125" s="235"/>
      <c r="Q125" s="235"/>
      <c r="R125" s="235"/>
      <c r="S125" s="235"/>
      <c r="T125" s="236"/>
      <c r="AT125" s="18" t="s">
        <v>514</v>
      </c>
      <c r="AU125" s="18" t="s">
        <v>82</v>
      </c>
    </row>
    <row r="126" spans="2:65" s="1" customFormat="1" ht="6.95" customHeight="1">
      <c r="B126" s="47"/>
      <c r="C126" s="48"/>
      <c r="D126" s="48"/>
      <c r="E126" s="48"/>
      <c r="F126" s="48"/>
      <c r="G126" s="48"/>
      <c r="H126" s="48"/>
      <c r="I126" s="138"/>
      <c r="J126" s="48"/>
      <c r="K126" s="48"/>
      <c r="L126" s="39"/>
    </row>
  </sheetData>
  <sheetProtection algorithmName="SHA-512" hashValue="tr0ymwyTgxnQQu3uc1vrBoX4YAJJ2ajkO+RvOSLIXmPLTpCrwLw0bWD3rHlvmdN64IpTXjcBM8fnV86tUo8jug==" saltValue="FIl3VXPu1y+2zdhfct36KC30GlRE17SMbC/skKTWdqu+zfQIxtZ+tQreUVRYBTuN6OKxohf9ssT4VA1uiFI8Xg==" spinCount="100000" sheet="1" objects="1" scenarios="1" formatColumns="0" formatRows="0" autoFilter="0"/>
  <autoFilter ref="C88:K125"/>
  <mergeCells count="12">
    <mergeCell ref="E81:H81"/>
    <mergeCell ref="L2:V2"/>
    <mergeCell ref="E50:H50"/>
    <mergeCell ref="E52:H52"/>
    <mergeCell ref="E54:H54"/>
    <mergeCell ref="E77:H77"/>
    <mergeCell ref="E79:H79"/>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70"/>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89</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155</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156</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ROUND(J91,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ROUND((SUM(BE91:BE169)),  2)</f>
        <v>0</v>
      </c>
      <c r="I35" s="127">
        <v>0.21</v>
      </c>
      <c r="J35" s="126">
        <f>ROUND(((SUM(BE91:BE169))*I35),  2)</f>
        <v>0</v>
      </c>
      <c r="L35" s="39"/>
    </row>
    <row r="36" spans="2:12" s="1" customFormat="1" ht="14.45" customHeight="1">
      <c r="B36" s="39"/>
      <c r="E36" s="114" t="s">
        <v>47</v>
      </c>
      <c r="F36" s="126">
        <f>ROUND((SUM(BF91:BF169)),  2)</f>
        <v>0</v>
      </c>
      <c r="I36" s="127">
        <v>0.15</v>
      </c>
      <c r="J36" s="126">
        <f>ROUND(((SUM(BF91:BF169))*I36),  2)</f>
        <v>0</v>
      </c>
      <c r="L36" s="39"/>
    </row>
    <row r="37" spans="2:12" s="1" customFormat="1" ht="14.45" hidden="1" customHeight="1">
      <c r="B37" s="39"/>
      <c r="E37" s="114" t="s">
        <v>48</v>
      </c>
      <c r="F37" s="126">
        <f>ROUND((SUM(BG91:BG169)),  2)</f>
        <v>0</v>
      </c>
      <c r="I37" s="127">
        <v>0.21</v>
      </c>
      <c r="J37" s="126">
        <f>0</f>
        <v>0</v>
      </c>
      <c r="L37" s="39"/>
    </row>
    <row r="38" spans="2:12" s="1" customFormat="1" ht="14.45" hidden="1" customHeight="1">
      <c r="B38" s="39"/>
      <c r="E38" s="114" t="s">
        <v>49</v>
      </c>
      <c r="F38" s="126">
        <f>ROUND((SUM(BH91:BH169)),  2)</f>
        <v>0</v>
      </c>
      <c r="I38" s="127">
        <v>0.15</v>
      </c>
      <c r="J38" s="126">
        <f>0</f>
        <v>0</v>
      </c>
      <c r="L38" s="39"/>
    </row>
    <row r="39" spans="2:12" s="1" customFormat="1" ht="14.45" hidden="1" customHeight="1">
      <c r="B39" s="39"/>
      <c r="E39" s="114" t="s">
        <v>50</v>
      </c>
      <c r="F39" s="126">
        <f>ROUND((SUM(BI91:BI169)),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102 - SO 102 Sjezd k č.p. 512</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J91</f>
        <v>0</v>
      </c>
      <c r="K63" s="36"/>
      <c r="L63" s="39"/>
      <c r="AU63" s="18" t="s">
        <v>160</v>
      </c>
    </row>
    <row r="64" spans="2:47" s="8" customFormat="1" ht="24.95" customHeight="1">
      <c r="B64" s="147"/>
      <c r="C64" s="148"/>
      <c r="D64" s="149" t="s">
        <v>161</v>
      </c>
      <c r="E64" s="150"/>
      <c r="F64" s="150"/>
      <c r="G64" s="150"/>
      <c r="H64" s="150"/>
      <c r="I64" s="151"/>
      <c r="J64" s="152">
        <f>J92</f>
        <v>0</v>
      </c>
      <c r="K64" s="148"/>
      <c r="L64" s="153"/>
    </row>
    <row r="65" spans="2:12" s="9" customFormat="1" ht="19.899999999999999" customHeight="1">
      <c r="B65" s="154"/>
      <c r="C65" s="97"/>
      <c r="D65" s="155" t="s">
        <v>162</v>
      </c>
      <c r="E65" s="156"/>
      <c r="F65" s="156"/>
      <c r="G65" s="156"/>
      <c r="H65" s="156"/>
      <c r="I65" s="157"/>
      <c r="J65" s="158">
        <f>J93</f>
        <v>0</v>
      </c>
      <c r="K65" s="97"/>
      <c r="L65" s="159"/>
    </row>
    <row r="66" spans="2:12" s="9" customFormat="1" ht="19.899999999999999" customHeight="1">
      <c r="B66" s="154"/>
      <c r="C66" s="97"/>
      <c r="D66" s="155" t="s">
        <v>163</v>
      </c>
      <c r="E66" s="156"/>
      <c r="F66" s="156"/>
      <c r="G66" s="156"/>
      <c r="H66" s="156"/>
      <c r="I66" s="157"/>
      <c r="J66" s="158">
        <f>J134</f>
        <v>0</v>
      </c>
      <c r="K66" s="97"/>
      <c r="L66" s="159"/>
    </row>
    <row r="67" spans="2:12" s="9" customFormat="1" ht="19.899999999999999" customHeight="1">
      <c r="B67" s="154"/>
      <c r="C67" s="97"/>
      <c r="D67" s="155" t="s">
        <v>164</v>
      </c>
      <c r="E67" s="156"/>
      <c r="F67" s="156"/>
      <c r="G67" s="156"/>
      <c r="H67" s="156"/>
      <c r="I67" s="157"/>
      <c r="J67" s="158">
        <f>J145</f>
        <v>0</v>
      </c>
      <c r="K67" s="97"/>
      <c r="L67" s="159"/>
    </row>
    <row r="68" spans="2:12" s="9" customFormat="1" ht="19.899999999999999" customHeight="1">
      <c r="B68" s="154"/>
      <c r="C68" s="97"/>
      <c r="D68" s="155" t="s">
        <v>165</v>
      </c>
      <c r="E68" s="156"/>
      <c r="F68" s="156"/>
      <c r="G68" s="156"/>
      <c r="H68" s="156"/>
      <c r="I68" s="157"/>
      <c r="J68" s="158">
        <f>J156</f>
        <v>0</v>
      </c>
      <c r="K68" s="97"/>
      <c r="L68" s="159"/>
    </row>
    <row r="69" spans="2:12" s="9" customFormat="1" ht="19.899999999999999" customHeight="1">
      <c r="B69" s="154"/>
      <c r="C69" s="97"/>
      <c r="D69" s="155" t="s">
        <v>166</v>
      </c>
      <c r="E69" s="156"/>
      <c r="F69" s="156"/>
      <c r="G69" s="156"/>
      <c r="H69" s="156"/>
      <c r="I69" s="157"/>
      <c r="J69" s="158">
        <f>J167</f>
        <v>0</v>
      </c>
      <c r="K69" s="97"/>
      <c r="L69" s="159"/>
    </row>
    <row r="70" spans="2:12" s="1" customFormat="1" ht="21.75" customHeight="1">
      <c r="B70" s="35"/>
      <c r="C70" s="36"/>
      <c r="D70" s="36"/>
      <c r="E70" s="36"/>
      <c r="F70" s="36"/>
      <c r="G70" s="36"/>
      <c r="H70" s="36"/>
      <c r="I70" s="115"/>
      <c r="J70" s="36"/>
      <c r="K70" s="36"/>
      <c r="L70" s="39"/>
    </row>
    <row r="71" spans="2:12" s="1" customFormat="1" ht="6.95" customHeight="1">
      <c r="B71" s="47"/>
      <c r="C71" s="48"/>
      <c r="D71" s="48"/>
      <c r="E71" s="48"/>
      <c r="F71" s="48"/>
      <c r="G71" s="48"/>
      <c r="H71" s="48"/>
      <c r="I71" s="138"/>
      <c r="J71" s="48"/>
      <c r="K71" s="48"/>
      <c r="L71" s="39"/>
    </row>
    <row r="75" spans="2:12" s="1" customFormat="1" ht="6.95" customHeight="1">
      <c r="B75" s="49"/>
      <c r="C75" s="50"/>
      <c r="D75" s="50"/>
      <c r="E75" s="50"/>
      <c r="F75" s="50"/>
      <c r="G75" s="50"/>
      <c r="H75" s="50"/>
      <c r="I75" s="141"/>
      <c r="J75" s="50"/>
      <c r="K75" s="50"/>
      <c r="L75" s="39"/>
    </row>
    <row r="76" spans="2:12" s="1" customFormat="1" ht="24.95" customHeight="1">
      <c r="B76" s="35"/>
      <c r="C76" s="24" t="s">
        <v>167</v>
      </c>
      <c r="D76" s="36"/>
      <c r="E76" s="36"/>
      <c r="F76" s="36"/>
      <c r="G76" s="36"/>
      <c r="H76" s="36"/>
      <c r="I76" s="115"/>
      <c r="J76" s="36"/>
      <c r="K76" s="36"/>
      <c r="L76" s="39"/>
    </row>
    <row r="77" spans="2:12" s="1" customFormat="1" ht="6.95" customHeight="1">
      <c r="B77" s="35"/>
      <c r="C77" s="36"/>
      <c r="D77" s="36"/>
      <c r="E77" s="36"/>
      <c r="F77" s="36"/>
      <c r="G77" s="36"/>
      <c r="H77" s="36"/>
      <c r="I77" s="115"/>
      <c r="J77" s="36"/>
      <c r="K77" s="36"/>
      <c r="L77" s="39"/>
    </row>
    <row r="78" spans="2:12" s="1" customFormat="1" ht="12" customHeight="1">
      <c r="B78" s="35"/>
      <c r="C78" s="30" t="s">
        <v>16</v>
      </c>
      <c r="D78" s="36"/>
      <c r="E78" s="36"/>
      <c r="F78" s="36"/>
      <c r="G78" s="36"/>
      <c r="H78" s="36"/>
      <c r="I78" s="115"/>
      <c r="J78" s="36"/>
      <c r="K78" s="36"/>
      <c r="L78" s="39"/>
    </row>
    <row r="79" spans="2:12" s="1" customFormat="1" ht="16.5" customHeight="1">
      <c r="B79" s="35"/>
      <c r="C79" s="36"/>
      <c r="D79" s="36"/>
      <c r="E79" s="394" t="str">
        <f>E7</f>
        <v>PD aktualizace - parkoviště P+R ČD, Lysá nad Labem</v>
      </c>
      <c r="F79" s="395"/>
      <c r="G79" s="395"/>
      <c r="H79" s="395"/>
      <c r="I79" s="115"/>
      <c r="J79" s="36"/>
      <c r="K79" s="36"/>
      <c r="L79" s="39"/>
    </row>
    <row r="80" spans="2:12" ht="12" customHeight="1">
      <c r="B80" s="22"/>
      <c r="C80" s="30" t="s">
        <v>152</v>
      </c>
      <c r="D80" s="23"/>
      <c r="E80" s="23"/>
      <c r="F80" s="23"/>
      <c r="G80" s="23"/>
      <c r="H80" s="23"/>
      <c r="J80" s="23"/>
      <c r="K80" s="23"/>
      <c r="L80" s="21"/>
    </row>
    <row r="81" spans="2:65" s="1" customFormat="1" ht="16.5" customHeight="1">
      <c r="B81" s="35"/>
      <c r="C81" s="36"/>
      <c r="D81" s="36"/>
      <c r="E81" s="394" t="s">
        <v>153</v>
      </c>
      <c r="F81" s="393"/>
      <c r="G81" s="393"/>
      <c r="H81" s="393"/>
      <c r="I81" s="115"/>
      <c r="J81" s="36"/>
      <c r="K81" s="36"/>
      <c r="L81" s="39"/>
    </row>
    <row r="82" spans="2:65" s="1" customFormat="1" ht="12" customHeight="1">
      <c r="B82" s="35"/>
      <c r="C82" s="30" t="s">
        <v>154</v>
      </c>
      <c r="D82" s="36"/>
      <c r="E82" s="36"/>
      <c r="F82" s="36"/>
      <c r="G82" s="36"/>
      <c r="H82" s="36"/>
      <c r="I82" s="115"/>
      <c r="J82" s="36"/>
      <c r="K82" s="36"/>
      <c r="L82" s="39"/>
    </row>
    <row r="83" spans="2:65" s="1" customFormat="1" ht="16.5" customHeight="1">
      <c r="B83" s="35"/>
      <c r="C83" s="36"/>
      <c r="D83" s="36"/>
      <c r="E83" s="377" t="str">
        <f>E11</f>
        <v>102 - SO 102 Sjezd k č.p. 512</v>
      </c>
      <c r="F83" s="393"/>
      <c r="G83" s="393"/>
      <c r="H83" s="393"/>
      <c r="I83" s="115"/>
      <c r="J83" s="36"/>
      <c r="K83" s="36"/>
      <c r="L83" s="39"/>
    </row>
    <row r="84" spans="2:65" s="1" customFormat="1" ht="6.95" customHeight="1">
      <c r="B84" s="35"/>
      <c r="C84" s="36"/>
      <c r="D84" s="36"/>
      <c r="E84" s="36"/>
      <c r="F84" s="36"/>
      <c r="G84" s="36"/>
      <c r="H84" s="36"/>
      <c r="I84" s="115"/>
      <c r="J84" s="36"/>
      <c r="K84" s="36"/>
      <c r="L84" s="39"/>
    </row>
    <row r="85" spans="2:65" s="1" customFormat="1" ht="12" customHeight="1">
      <c r="B85" s="35"/>
      <c r="C85" s="30" t="s">
        <v>22</v>
      </c>
      <c r="D85" s="36"/>
      <c r="E85" s="36"/>
      <c r="F85" s="28" t="str">
        <f>F14</f>
        <v>Čapkova ul.</v>
      </c>
      <c r="G85" s="36"/>
      <c r="H85" s="36"/>
      <c r="I85" s="116" t="s">
        <v>24</v>
      </c>
      <c r="J85" s="59" t="str">
        <f>IF(J14="","",J14)</f>
        <v>8. 3. 2019</v>
      </c>
      <c r="K85" s="36"/>
      <c r="L85" s="39"/>
    </row>
    <row r="86" spans="2:65" s="1" customFormat="1" ht="6.95" customHeight="1">
      <c r="B86" s="35"/>
      <c r="C86" s="36"/>
      <c r="D86" s="36"/>
      <c r="E86" s="36"/>
      <c r="F86" s="36"/>
      <c r="G86" s="36"/>
      <c r="H86" s="36"/>
      <c r="I86" s="115"/>
      <c r="J86" s="36"/>
      <c r="K86" s="36"/>
      <c r="L86" s="39"/>
    </row>
    <row r="87" spans="2:65" s="1" customFormat="1" ht="27.95" customHeight="1">
      <c r="B87" s="35"/>
      <c r="C87" s="30" t="s">
        <v>26</v>
      </c>
      <c r="D87" s="36"/>
      <c r="E87" s="36"/>
      <c r="F87" s="28" t="str">
        <f>E17</f>
        <v>Město Lysá nad Labem</v>
      </c>
      <c r="G87" s="36"/>
      <c r="H87" s="36"/>
      <c r="I87" s="116" t="s">
        <v>33</v>
      </c>
      <c r="J87" s="33" t="str">
        <f>E23</f>
        <v>AllPlan Projekt s.r.o.</v>
      </c>
      <c r="K87" s="36"/>
      <c r="L87" s="39"/>
    </row>
    <row r="88" spans="2:65" s="1" customFormat="1" ht="15.2" customHeight="1">
      <c r="B88" s="35"/>
      <c r="C88" s="30" t="s">
        <v>31</v>
      </c>
      <c r="D88" s="36"/>
      <c r="E88" s="36"/>
      <c r="F88" s="28" t="str">
        <f>IF(E20="","",E20)</f>
        <v>Vyplň údaj</v>
      </c>
      <c r="G88" s="36"/>
      <c r="H88" s="36"/>
      <c r="I88" s="116" t="s">
        <v>37</v>
      </c>
      <c r="J88" s="33" t="str">
        <f>E26</f>
        <v>Křišťál</v>
      </c>
      <c r="K88" s="36"/>
      <c r="L88" s="39"/>
    </row>
    <row r="89" spans="2:65" s="1" customFormat="1" ht="10.35" customHeight="1">
      <c r="B89" s="35"/>
      <c r="C89" s="36"/>
      <c r="D89" s="36"/>
      <c r="E89" s="36"/>
      <c r="F89" s="36"/>
      <c r="G89" s="36"/>
      <c r="H89" s="36"/>
      <c r="I89" s="115"/>
      <c r="J89" s="36"/>
      <c r="K89" s="36"/>
      <c r="L89" s="39"/>
    </row>
    <row r="90" spans="2:65" s="10" customFormat="1" ht="29.25" customHeight="1">
      <c r="B90" s="160"/>
      <c r="C90" s="161" t="s">
        <v>168</v>
      </c>
      <c r="D90" s="162" t="s">
        <v>60</v>
      </c>
      <c r="E90" s="162" t="s">
        <v>56</v>
      </c>
      <c r="F90" s="162" t="s">
        <v>57</v>
      </c>
      <c r="G90" s="162" t="s">
        <v>169</v>
      </c>
      <c r="H90" s="162" t="s">
        <v>170</v>
      </c>
      <c r="I90" s="163" t="s">
        <v>171</v>
      </c>
      <c r="J90" s="162" t="s">
        <v>159</v>
      </c>
      <c r="K90" s="164" t="s">
        <v>172</v>
      </c>
      <c r="L90" s="165"/>
      <c r="M90" s="68" t="s">
        <v>28</v>
      </c>
      <c r="N90" s="69" t="s">
        <v>45</v>
      </c>
      <c r="O90" s="69" t="s">
        <v>173</v>
      </c>
      <c r="P90" s="69" t="s">
        <v>174</v>
      </c>
      <c r="Q90" s="69" t="s">
        <v>175</v>
      </c>
      <c r="R90" s="69" t="s">
        <v>176</v>
      </c>
      <c r="S90" s="69" t="s">
        <v>177</v>
      </c>
      <c r="T90" s="70" t="s">
        <v>178</v>
      </c>
    </row>
    <row r="91" spans="2:65" s="1" customFormat="1" ht="22.9" customHeight="1">
      <c r="B91" s="35"/>
      <c r="C91" s="75" t="s">
        <v>179</v>
      </c>
      <c r="D91" s="36"/>
      <c r="E91" s="36"/>
      <c r="F91" s="36"/>
      <c r="G91" s="36"/>
      <c r="H91" s="36"/>
      <c r="I91" s="115"/>
      <c r="J91" s="166">
        <f>BK91</f>
        <v>0</v>
      </c>
      <c r="K91" s="36"/>
      <c r="L91" s="39"/>
      <c r="M91" s="71"/>
      <c r="N91" s="72"/>
      <c r="O91" s="72"/>
      <c r="P91" s="167">
        <f>P92</f>
        <v>0</v>
      </c>
      <c r="Q91" s="72"/>
      <c r="R91" s="167">
        <f>R92</f>
        <v>8.8778582799999999</v>
      </c>
      <c r="S91" s="72"/>
      <c r="T91" s="168">
        <f>T92</f>
        <v>0.12318999999999998</v>
      </c>
      <c r="AT91" s="18" t="s">
        <v>74</v>
      </c>
      <c r="AU91" s="18" t="s">
        <v>160</v>
      </c>
      <c r="BK91" s="169">
        <f>BK92</f>
        <v>0</v>
      </c>
    </row>
    <row r="92" spans="2:65" s="11" customFormat="1" ht="25.9" customHeight="1">
      <c r="B92" s="170"/>
      <c r="C92" s="171"/>
      <c r="D92" s="172" t="s">
        <v>74</v>
      </c>
      <c r="E92" s="173" t="s">
        <v>180</v>
      </c>
      <c r="F92" s="173" t="s">
        <v>181</v>
      </c>
      <c r="G92" s="171"/>
      <c r="H92" s="171"/>
      <c r="I92" s="174"/>
      <c r="J92" s="175">
        <f>BK92</f>
        <v>0</v>
      </c>
      <c r="K92" s="171"/>
      <c r="L92" s="176"/>
      <c r="M92" s="177"/>
      <c r="N92" s="178"/>
      <c r="O92" s="178"/>
      <c r="P92" s="179">
        <f>P93+P134+P145+P156+P167</f>
        <v>0</v>
      </c>
      <c r="Q92" s="178"/>
      <c r="R92" s="179">
        <f>R93+R134+R145+R156+R167</f>
        <v>8.8778582799999999</v>
      </c>
      <c r="S92" s="178"/>
      <c r="T92" s="180">
        <f>T93+T134+T145+T156+T167</f>
        <v>0.12318999999999998</v>
      </c>
      <c r="AR92" s="181" t="s">
        <v>82</v>
      </c>
      <c r="AT92" s="182" t="s">
        <v>74</v>
      </c>
      <c r="AU92" s="182" t="s">
        <v>75</v>
      </c>
      <c r="AY92" s="181" t="s">
        <v>182</v>
      </c>
      <c r="BK92" s="183">
        <f>BK93+BK134+BK145+BK156+BK167</f>
        <v>0</v>
      </c>
    </row>
    <row r="93" spans="2:65" s="11" customFormat="1" ht="22.9" customHeight="1">
      <c r="B93" s="170"/>
      <c r="C93" s="171"/>
      <c r="D93" s="172" t="s">
        <v>74</v>
      </c>
      <c r="E93" s="184" t="s">
        <v>82</v>
      </c>
      <c r="F93" s="184" t="s">
        <v>183</v>
      </c>
      <c r="G93" s="171"/>
      <c r="H93" s="171"/>
      <c r="I93" s="174"/>
      <c r="J93" s="185">
        <f>BK93</f>
        <v>0</v>
      </c>
      <c r="K93" s="171"/>
      <c r="L93" s="176"/>
      <c r="M93" s="177"/>
      <c r="N93" s="178"/>
      <c r="O93" s="178"/>
      <c r="P93" s="179">
        <f>SUM(P94:P133)</f>
        <v>0</v>
      </c>
      <c r="Q93" s="178"/>
      <c r="R93" s="179">
        <f>SUM(R94:R133)</f>
        <v>0</v>
      </c>
      <c r="S93" s="178"/>
      <c r="T93" s="180">
        <f>SUM(T94:T133)</f>
        <v>0</v>
      </c>
      <c r="AR93" s="181" t="s">
        <v>82</v>
      </c>
      <c r="AT93" s="182" t="s">
        <v>74</v>
      </c>
      <c r="AU93" s="182" t="s">
        <v>82</v>
      </c>
      <c r="AY93" s="181" t="s">
        <v>182</v>
      </c>
      <c r="BK93" s="183">
        <f>SUM(BK94:BK133)</f>
        <v>0</v>
      </c>
    </row>
    <row r="94" spans="2:65" s="1" customFormat="1" ht="24" customHeight="1">
      <c r="B94" s="35"/>
      <c r="C94" s="186" t="s">
        <v>82</v>
      </c>
      <c r="D94" s="186" t="s">
        <v>184</v>
      </c>
      <c r="E94" s="187" t="s">
        <v>185</v>
      </c>
      <c r="F94" s="188" t="s">
        <v>186</v>
      </c>
      <c r="G94" s="189" t="s">
        <v>187</v>
      </c>
      <c r="H94" s="190">
        <v>3.379</v>
      </c>
      <c r="I94" s="191"/>
      <c r="J94" s="192">
        <f>ROUND(I94*H94,2)</f>
        <v>0</v>
      </c>
      <c r="K94" s="188" t="s">
        <v>188</v>
      </c>
      <c r="L94" s="39"/>
      <c r="M94" s="193" t="s">
        <v>28</v>
      </c>
      <c r="N94" s="194" t="s">
        <v>46</v>
      </c>
      <c r="O94" s="64"/>
      <c r="P94" s="195">
        <f>O94*H94</f>
        <v>0</v>
      </c>
      <c r="Q94" s="195">
        <v>0</v>
      </c>
      <c r="R94" s="195">
        <f>Q94*H94</f>
        <v>0</v>
      </c>
      <c r="S94" s="195">
        <v>0</v>
      </c>
      <c r="T94" s="196">
        <f>S94*H94</f>
        <v>0</v>
      </c>
      <c r="AR94" s="197" t="s">
        <v>189</v>
      </c>
      <c r="AT94" s="197" t="s">
        <v>184</v>
      </c>
      <c r="AU94" s="197" t="s">
        <v>84</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189</v>
      </c>
      <c r="BM94" s="197" t="s">
        <v>190</v>
      </c>
    </row>
    <row r="95" spans="2:65" s="1" customFormat="1" ht="175.5">
      <c r="B95" s="35"/>
      <c r="C95" s="36"/>
      <c r="D95" s="199" t="s">
        <v>191</v>
      </c>
      <c r="E95" s="36"/>
      <c r="F95" s="200" t="s">
        <v>192</v>
      </c>
      <c r="G95" s="36"/>
      <c r="H95" s="36"/>
      <c r="I95" s="115"/>
      <c r="J95" s="36"/>
      <c r="K95" s="36"/>
      <c r="L95" s="39"/>
      <c r="M95" s="201"/>
      <c r="N95" s="64"/>
      <c r="O95" s="64"/>
      <c r="P95" s="64"/>
      <c r="Q95" s="64"/>
      <c r="R95" s="64"/>
      <c r="S95" s="64"/>
      <c r="T95" s="65"/>
      <c r="AT95" s="18" t="s">
        <v>191</v>
      </c>
      <c r="AU95" s="18" t="s">
        <v>84</v>
      </c>
    </row>
    <row r="96" spans="2:65" s="12" customFormat="1">
      <c r="B96" s="202"/>
      <c r="C96" s="203"/>
      <c r="D96" s="199" t="s">
        <v>193</v>
      </c>
      <c r="E96" s="204" t="s">
        <v>28</v>
      </c>
      <c r="F96" s="205" t="s">
        <v>194</v>
      </c>
      <c r="G96" s="203"/>
      <c r="H96" s="206">
        <v>0.58499999999999996</v>
      </c>
      <c r="I96" s="207"/>
      <c r="J96" s="203"/>
      <c r="K96" s="203"/>
      <c r="L96" s="208"/>
      <c r="M96" s="209"/>
      <c r="N96" s="210"/>
      <c r="O96" s="210"/>
      <c r="P96" s="210"/>
      <c r="Q96" s="210"/>
      <c r="R96" s="210"/>
      <c r="S96" s="210"/>
      <c r="T96" s="211"/>
      <c r="AT96" s="212" t="s">
        <v>193</v>
      </c>
      <c r="AU96" s="212" t="s">
        <v>84</v>
      </c>
      <c r="AV96" s="12" t="s">
        <v>84</v>
      </c>
      <c r="AW96" s="12" t="s">
        <v>36</v>
      </c>
      <c r="AX96" s="12" t="s">
        <v>75</v>
      </c>
      <c r="AY96" s="212" t="s">
        <v>182</v>
      </c>
    </row>
    <row r="97" spans="2:65" s="12" customFormat="1">
      <c r="B97" s="202"/>
      <c r="C97" s="203"/>
      <c r="D97" s="199" t="s">
        <v>193</v>
      </c>
      <c r="E97" s="204" t="s">
        <v>28</v>
      </c>
      <c r="F97" s="205" t="s">
        <v>195</v>
      </c>
      <c r="G97" s="203"/>
      <c r="H97" s="206">
        <v>2.794</v>
      </c>
      <c r="I97" s="207"/>
      <c r="J97" s="203"/>
      <c r="K97" s="203"/>
      <c r="L97" s="208"/>
      <c r="M97" s="209"/>
      <c r="N97" s="210"/>
      <c r="O97" s="210"/>
      <c r="P97" s="210"/>
      <c r="Q97" s="210"/>
      <c r="R97" s="210"/>
      <c r="S97" s="210"/>
      <c r="T97" s="211"/>
      <c r="AT97" s="212" t="s">
        <v>193</v>
      </c>
      <c r="AU97" s="212" t="s">
        <v>84</v>
      </c>
      <c r="AV97" s="12" t="s">
        <v>84</v>
      </c>
      <c r="AW97" s="12" t="s">
        <v>36</v>
      </c>
      <c r="AX97" s="12" t="s">
        <v>75</v>
      </c>
      <c r="AY97" s="212" t="s">
        <v>182</v>
      </c>
    </row>
    <row r="98" spans="2:65" s="13" customFormat="1">
      <c r="B98" s="213"/>
      <c r="C98" s="214"/>
      <c r="D98" s="199" t="s">
        <v>193</v>
      </c>
      <c r="E98" s="215" t="s">
        <v>28</v>
      </c>
      <c r="F98" s="216" t="s">
        <v>196</v>
      </c>
      <c r="G98" s="214"/>
      <c r="H98" s="217">
        <v>3.379</v>
      </c>
      <c r="I98" s="218"/>
      <c r="J98" s="214"/>
      <c r="K98" s="214"/>
      <c r="L98" s="219"/>
      <c r="M98" s="220"/>
      <c r="N98" s="221"/>
      <c r="O98" s="221"/>
      <c r="P98" s="221"/>
      <c r="Q98" s="221"/>
      <c r="R98" s="221"/>
      <c r="S98" s="221"/>
      <c r="T98" s="222"/>
      <c r="AT98" s="223" t="s">
        <v>193</v>
      </c>
      <c r="AU98" s="223" t="s">
        <v>84</v>
      </c>
      <c r="AV98" s="13" t="s">
        <v>189</v>
      </c>
      <c r="AW98" s="13" t="s">
        <v>36</v>
      </c>
      <c r="AX98" s="13" t="s">
        <v>82</v>
      </c>
      <c r="AY98" s="223" t="s">
        <v>182</v>
      </c>
    </row>
    <row r="99" spans="2:65" s="1" customFormat="1" ht="24" customHeight="1">
      <c r="B99" s="35"/>
      <c r="C99" s="186" t="s">
        <v>84</v>
      </c>
      <c r="D99" s="186" t="s">
        <v>184</v>
      </c>
      <c r="E99" s="187" t="s">
        <v>197</v>
      </c>
      <c r="F99" s="188" t="s">
        <v>198</v>
      </c>
      <c r="G99" s="189" t="s">
        <v>187</v>
      </c>
      <c r="H99" s="190">
        <v>5.0439999999999996</v>
      </c>
      <c r="I99" s="191"/>
      <c r="J99" s="192">
        <f>ROUND(I99*H99,2)</f>
        <v>0</v>
      </c>
      <c r="K99" s="188" t="s">
        <v>188</v>
      </c>
      <c r="L99" s="39"/>
      <c r="M99" s="193" t="s">
        <v>28</v>
      </c>
      <c r="N99" s="194" t="s">
        <v>46</v>
      </c>
      <c r="O99" s="64"/>
      <c r="P99" s="195">
        <f>O99*H99</f>
        <v>0</v>
      </c>
      <c r="Q99" s="195">
        <v>0</v>
      </c>
      <c r="R99" s="195">
        <f>Q99*H99</f>
        <v>0</v>
      </c>
      <c r="S99" s="195">
        <v>0</v>
      </c>
      <c r="T99" s="196">
        <f>S99*H99</f>
        <v>0</v>
      </c>
      <c r="AR99" s="197" t="s">
        <v>189</v>
      </c>
      <c r="AT99" s="197" t="s">
        <v>184</v>
      </c>
      <c r="AU99" s="197" t="s">
        <v>84</v>
      </c>
      <c r="AY99" s="18" t="s">
        <v>182</v>
      </c>
      <c r="BE99" s="198">
        <f>IF(N99="základní",J99,0)</f>
        <v>0</v>
      </c>
      <c r="BF99" s="198">
        <f>IF(N99="snížená",J99,0)</f>
        <v>0</v>
      </c>
      <c r="BG99" s="198">
        <f>IF(N99="zákl. přenesená",J99,0)</f>
        <v>0</v>
      </c>
      <c r="BH99" s="198">
        <f>IF(N99="sníž. přenesená",J99,0)</f>
        <v>0</v>
      </c>
      <c r="BI99" s="198">
        <f>IF(N99="nulová",J99,0)</f>
        <v>0</v>
      </c>
      <c r="BJ99" s="18" t="s">
        <v>82</v>
      </c>
      <c r="BK99" s="198">
        <f>ROUND(I99*H99,2)</f>
        <v>0</v>
      </c>
      <c r="BL99" s="18" t="s">
        <v>189</v>
      </c>
      <c r="BM99" s="197" t="s">
        <v>199</v>
      </c>
    </row>
    <row r="100" spans="2:65" s="1" customFormat="1" ht="78">
      <c r="B100" s="35"/>
      <c r="C100" s="36"/>
      <c r="D100" s="199" t="s">
        <v>191</v>
      </c>
      <c r="E100" s="36"/>
      <c r="F100" s="200" t="s">
        <v>200</v>
      </c>
      <c r="G100" s="36"/>
      <c r="H100" s="36"/>
      <c r="I100" s="115"/>
      <c r="J100" s="36"/>
      <c r="K100" s="36"/>
      <c r="L100" s="39"/>
      <c r="M100" s="201"/>
      <c r="N100" s="64"/>
      <c r="O100" s="64"/>
      <c r="P100" s="64"/>
      <c r="Q100" s="64"/>
      <c r="R100" s="64"/>
      <c r="S100" s="64"/>
      <c r="T100" s="65"/>
      <c r="AT100" s="18" t="s">
        <v>191</v>
      </c>
      <c r="AU100" s="18" t="s">
        <v>84</v>
      </c>
    </row>
    <row r="101" spans="2:65" s="12" customFormat="1">
      <c r="B101" s="202"/>
      <c r="C101" s="203"/>
      <c r="D101" s="199" t="s">
        <v>193</v>
      </c>
      <c r="E101" s="204" t="s">
        <v>28</v>
      </c>
      <c r="F101" s="205" t="s">
        <v>201</v>
      </c>
      <c r="G101" s="203"/>
      <c r="H101" s="206">
        <v>0.94699999999999995</v>
      </c>
      <c r="I101" s="207"/>
      <c r="J101" s="203"/>
      <c r="K101" s="203"/>
      <c r="L101" s="208"/>
      <c r="M101" s="209"/>
      <c r="N101" s="210"/>
      <c r="O101" s="210"/>
      <c r="P101" s="210"/>
      <c r="Q101" s="210"/>
      <c r="R101" s="210"/>
      <c r="S101" s="210"/>
      <c r="T101" s="211"/>
      <c r="AT101" s="212" t="s">
        <v>193</v>
      </c>
      <c r="AU101" s="212" t="s">
        <v>84</v>
      </c>
      <c r="AV101" s="12" t="s">
        <v>84</v>
      </c>
      <c r="AW101" s="12" t="s">
        <v>36</v>
      </c>
      <c r="AX101" s="12" t="s">
        <v>75</v>
      </c>
      <c r="AY101" s="212" t="s">
        <v>182</v>
      </c>
    </row>
    <row r="102" spans="2:65" s="12" customFormat="1">
      <c r="B102" s="202"/>
      <c r="C102" s="203"/>
      <c r="D102" s="199" t="s">
        <v>193</v>
      </c>
      <c r="E102" s="204" t="s">
        <v>28</v>
      </c>
      <c r="F102" s="205" t="s">
        <v>202</v>
      </c>
      <c r="G102" s="203"/>
      <c r="H102" s="206">
        <v>4.0970000000000004</v>
      </c>
      <c r="I102" s="207"/>
      <c r="J102" s="203"/>
      <c r="K102" s="203"/>
      <c r="L102" s="208"/>
      <c r="M102" s="209"/>
      <c r="N102" s="210"/>
      <c r="O102" s="210"/>
      <c r="P102" s="210"/>
      <c r="Q102" s="210"/>
      <c r="R102" s="210"/>
      <c r="S102" s="210"/>
      <c r="T102" s="211"/>
      <c r="AT102" s="212" t="s">
        <v>193</v>
      </c>
      <c r="AU102" s="212" t="s">
        <v>84</v>
      </c>
      <c r="AV102" s="12" t="s">
        <v>84</v>
      </c>
      <c r="AW102" s="12" t="s">
        <v>36</v>
      </c>
      <c r="AX102" s="12" t="s">
        <v>75</v>
      </c>
      <c r="AY102" s="212" t="s">
        <v>182</v>
      </c>
    </row>
    <row r="103" spans="2:65" s="13" customFormat="1">
      <c r="B103" s="213"/>
      <c r="C103" s="214"/>
      <c r="D103" s="199" t="s">
        <v>193</v>
      </c>
      <c r="E103" s="215" t="s">
        <v>28</v>
      </c>
      <c r="F103" s="216" t="s">
        <v>196</v>
      </c>
      <c r="G103" s="214"/>
      <c r="H103" s="217">
        <v>5.0439999999999996</v>
      </c>
      <c r="I103" s="218"/>
      <c r="J103" s="214"/>
      <c r="K103" s="214"/>
      <c r="L103" s="219"/>
      <c r="M103" s="220"/>
      <c r="N103" s="221"/>
      <c r="O103" s="221"/>
      <c r="P103" s="221"/>
      <c r="Q103" s="221"/>
      <c r="R103" s="221"/>
      <c r="S103" s="221"/>
      <c r="T103" s="222"/>
      <c r="AT103" s="223" t="s">
        <v>193</v>
      </c>
      <c r="AU103" s="223" t="s">
        <v>84</v>
      </c>
      <c r="AV103" s="13" t="s">
        <v>189</v>
      </c>
      <c r="AW103" s="13" t="s">
        <v>36</v>
      </c>
      <c r="AX103" s="13" t="s">
        <v>82</v>
      </c>
      <c r="AY103" s="223" t="s">
        <v>182</v>
      </c>
    </row>
    <row r="104" spans="2:65" s="1" customFormat="1" ht="16.5" customHeight="1">
      <c r="B104" s="35"/>
      <c r="C104" s="186" t="s">
        <v>203</v>
      </c>
      <c r="D104" s="186" t="s">
        <v>184</v>
      </c>
      <c r="E104" s="187" t="s">
        <v>204</v>
      </c>
      <c r="F104" s="188" t="s">
        <v>205</v>
      </c>
      <c r="G104" s="189" t="s">
        <v>187</v>
      </c>
      <c r="H104" s="190">
        <v>0.17</v>
      </c>
      <c r="I104" s="191"/>
      <c r="J104" s="192">
        <f>ROUND(I104*H104,2)</f>
        <v>0</v>
      </c>
      <c r="K104" s="188" t="s">
        <v>188</v>
      </c>
      <c r="L104" s="39"/>
      <c r="M104" s="193" t="s">
        <v>28</v>
      </c>
      <c r="N104" s="194" t="s">
        <v>46</v>
      </c>
      <c r="O104" s="64"/>
      <c r="P104" s="195">
        <f>O104*H104</f>
        <v>0</v>
      </c>
      <c r="Q104" s="195">
        <v>0</v>
      </c>
      <c r="R104" s="195">
        <f>Q104*H104</f>
        <v>0</v>
      </c>
      <c r="S104" s="195">
        <v>0</v>
      </c>
      <c r="T104" s="196">
        <f>S104*H104</f>
        <v>0</v>
      </c>
      <c r="AR104" s="197" t="s">
        <v>189</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189</v>
      </c>
      <c r="BM104" s="197" t="s">
        <v>206</v>
      </c>
    </row>
    <row r="105" spans="2:65" s="1" customFormat="1" ht="29.25">
      <c r="B105" s="35"/>
      <c r="C105" s="36"/>
      <c r="D105" s="199" t="s">
        <v>191</v>
      </c>
      <c r="E105" s="36"/>
      <c r="F105" s="200" t="s">
        <v>207</v>
      </c>
      <c r="G105" s="36"/>
      <c r="H105" s="36"/>
      <c r="I105" s="115"/>
      <c r="J105" s="36"/>
      <c r="K105" s="36"/>
      <c r="L105" s="39"/>
      <c r="M105" s="201"/>
      <c r="N105" s="64"/>
      <c r="O105" s="64"/>
      <c r="P105" s="64"/>
      <c r="Q105" s="64"/>
      <c r="R105" s="64"/>
      <c r="S105" s="64"/>
      <c r="T105" s="65"/>
      <c r="AT105" s="18" t="s">
        <v>191</v>
      </c>
      <c r="AU105" s="18" t="s">
        <v>84</v>
      </c>
    </row>
    <row r="106" spans="2:65" s="12" customFormat="1">
      <c r="B106" s="202"/>
      <c r="C106" s="203"/>
      <c r="D106" s="199" t="s">
        <v>193</v>
      </c>
      <c r="E106" s="204" t="s">
        <v>28</v>
      </c>
      <c r="F106" s="205" t="s">
        <v>208</v>
      </c>
      <c r="G106" s="203"/>
      <c r="H106" s="206">
        <v>0.17</v>
      </c>
      <c r="I106" s="207"/>
      <c r="J106" s="203"/>
      <c r="K106" s="203"/>
      <c r="L106" s="208"/>
      <c r="M106" s="209"/>
      <c r="N106" s="210"/>
      <c r="O106" s="210"/>
      <c r="P106" s="210"/>
      <c r="Q106" s="210"/>
      <c r="R106" s="210"/>
      <c r="S106" s="210"/>
      <c r="T106" s="211"/>
      <c r="AT106" s="212" t="s">
        <v>193</v>
      </c>
      <c r="AU106" s="212" t="s">
        <v>84</v>
      </c>
      <c r="AV106" s="12" t="s">
        <v>84</v>
      </c>
      <c r="AW106" s="12" t="s">
        <v>36</v>
      </c>
      <c r="AX106" s="12" t="s">
        <v>82</v>
      </c>
      <c r="AY106" s="212" t="s">
        <v>182</v>
      </c>
    </row>
    <row r="107" spans="2:65" s="1" customFormat="1" ht="24" customHeight="1">
      <c r="B107" s="35"/>
      <c r="C107" s="186" t="s">
        <v>189</v>
      </c>
      <c r="D107" s="186" t="s">
        <v>184</v>
      </c>
      <c r="E107" s="187" t="s">
        <v>209</v>
      </c>
      <c r="F107" s="188" t="s">
        <v>210</v>
      </c>
      <c r="G107" s="189" t="s">
        <v>187</v>
      </c>
      <c r="H107" s="190">
        <v>0.46100000000000002</v>
      </c>
      <c r="I107" s="191"/>
      <c r="J107" s="192">
        <f>ROUND(I107*H107,2)</f>
        <v>0</v>
      </c>
      <c r="K107" s="188" t="s">
        <v>188</v>
      </c>
      <c r="L107" s="39"/>
      <c r="M107" s="193" t="s">
        <v>28</v>
      </c>
      <c r="N107" s="194" t="s">
        <v>46</v>
      </c>
      <c r="O107" s="64"/>
      <c r="P107" s="195">
        <f>O107*H107</f>
        <v>0</v>
      </c>
      <c r="Q107" s="195">
        <v>0</v>
      </c>
      <c r="R107" s="195">
        <f>Q107*H107</f>
        <v>0</v>
      </c>
      <c r="S107" s="195">
        <v>0</v>
      </c>
      <c r="T107" s="196">
        <f>S107*H107</f>
        <v>0</v>
      </c>
      <c r="AR107" s="197" t="s">
        <v>189</v>
      </c>
      <c r="AT107" s="197" t="s">
        <v>184</v>
      </c>
      <c r="AU107" s="197" t="s">
        <v>84</v>
      </c>
      <c r="AY107" s="18" t="s">
        <v>182</v>
      </c>
      <c r="BE107" s="198">
        <f>IF(N107="základní",J107,0)</f>
        <v>0</v>
      </c>
      <c r="BF107" s="198">
        <f>IF(N107="snížená",J107,0)</f>
        <v>0</v>
      </c>
      <c r="BG107" s="198">
        <f>IF(N107="zákl. přenesená",J107,0)</f>
        <v>0</v>
      </c>
      <c r="BH107" s="198">
        <f>IF(N107="sníž. přenesená",J107,0)</f>
        <v>0</v>
      </c>
      <c r="BI107" s="198">
        <f>IF(N107="nulová",J107,0)</f>
        <v>0</v>
      </c>
      <c r="BJ107" s="18" t="s">
        <v>82</v>
      </c>
      <c r="BK107" s="198">
        <f>ROUND(I107*H107,2)</f>
        <v>0</v>
      </c>
      <c r="BL107" s="18" t="s">
        <v>189</v>
      </c>
      <c r="BM107" s="197" t="s">
        <v>211</v>
      </c>
    </row>
    <row r="108" spans="2:65" s="1" customFormat="1" ht="68.25">
      <c r="B108" s="35"/>
      <c r="C108" s="36"/>
      <c r="D108" s="199" t="s">
        <v>191</v>
      </c>
      <c r="E108" s="36"/>
      <c r="F108" s="200" t="s">
        <v>212</v>
      </c>
      <c r="G108" s="36"/>
      <c r="H108" s="36"/>
      <c r="I108" s="115"/>
      <c r="J108" s="36"/>
      <c r="K108" s="36"/>
      <c r="L108" s="39"/>
      <c r="M108" s="201"/>
      <c r="N108" s="64"/>
      <c r="O108" s="64"/>
      <c r="P108" s="64"/>
      <c r="Q108" s="64"/>
      <c r="R108" s="64"/>
      <c r="S108" s="64"/>
      <c r="T108" s="65"/>
      <c r="AT108" s="18" t="s">
        <v>191</v>
      </c>
      <c r="AU108" s="18" t="s">
        <v>84</v>
      </c>
    </row>
    <row r="109" spans="2:65" s="12" customFormat="1">
      <c r="B109" s="202"/>
      <c r="C109" s="203"/>
      <c r="D109" s="199" t="s">
        <v>193</v>
      </c>
      <c r="E109" s="204" t="s">
        <v>28</v>
      </c>
      <c r="F109" s="205" t="s">
        <v>213</v>
      </c>
      <c r="G109" s="203"/>
      <c r="H109" s="206">
        <v>0.46100000000000002</v>
      </c>
      <c r="I109" s="207"/>
      <c r="J109" s="203"/>
      <c r="K109" s="203"/>
      <c r="L109" s="208"/>
      <c r="M109" s="209"/>
      <c r="N109" s="210"/>
      <c r="O109" s="210"/>
      <c r="P109" s="210"/>
      <c r="Q109" s="210"/>
      <c r="R109" s="210"/>
      <c r="S109" s="210"/>
      <c r="T109" s="211"/>
      <c r="AT109" s="212" t="s">
        <v>193</v>
      </c>
      <c r="AU109" s="212" t="s">
        <v>84</v>
      </c>
      <c r="AV109" s="12" t="s">
        <v>84</v>
      </c>
      <c r="AW109" s="12" t="s">
        <v>36</v>
      </c>
      <c r="AX109" s="12" t="s">
        <v>82</v>
      </c>
      <c r="AY109" s="212" t="s">
        <v>182</v>
      </c>
    </row>
    <row r="110" spans="2:65" s="1" customFormat="1" ht="24" customHeight="1">
      <c r="B110" s="35"/>
      <c r="C110" s="186" t="s">
        <v>214</v>
      </c>
      <c r="D110" s="186" t="s">
        <v>184</v>
      </c>
      <c r="E110" s="187" t="s">
        <v>215</v>
      </c>
      <c r="F110" s="188" t="s">
        <v>216</v>
      </c>
      <c r="G110" s="189" t="s">
        <v>187</v>
      </c>
      <c r="H110" s="190">
        <v>5.2140000000000004</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189</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189</v>
      </c>
      <c r="BM110" s="197" t="s">
        <v>217</v>
      </c>
    </row>
    <row r="111" spans="2:65" s="1" customFormat="1" ht="136.5">
      <c r="B111" s="35"/>
      <c r="C111" s="36"/>
      <c r="D111" s="199" t="s">
        <v>191</v>
      </c>
      <c r="E111" s="36"/>
      <c r="F111" s="200" t="s">
        <v>218</v>
      </c>
      <c r="G111" s="36"/>
      <c r="H111" s="36"/>
      <c r="I111" s="115"/>
      <c r="J111" s="36"/>
      <c r="K111" s="36"/>
      <c r="L111" s="39"/>
      <c r="M111" s="201"/>
      <c r="N111" s="64"/>
      <c r="O111" s="64"/>
      <c r="P111" s="64"/>
      <c r="Q111" s="64"/>
      <c r="R111" s="64"/>
      <c r="S111" s="64"/>
      <c r="T111" s="65"/>
      <c r="AT111" s="18" t="s">
        <v>191</v>
      </c>
      <c r="AU111" s="18" t="s">
        <v>84</v>
      </c>
    </row>
    <row r="112" spans="2:65" s="12" customFormat="1">
      <c r="B112" s="202"/>
      <c r="C112" s="203"/>
      <c r="D112" s="199" t="s">
        <v>193</v>
      </c>
      <c r="E112" s="204" t="s">
        <v>28</v>
      </c>
      <c r="F112" s="205" t="s">
        <v>219</v>
      </c>
      <c r="G112" s="203"/>
      <c r="H112" s="206">
        <v>5.2140000000000004</v>
      </c>
      <c r="I112" s="207"/>
      <c r="J112" s="203"/>
      <c r="K112" s="203"/>
      <c r="L112" s="208"/>
      <c r="M112" s="209"/>
      <c r="N112" s="210"/>
      <c r="O112" s="210"/>
      <c r="P112" s="210"/>
      <c r="Q112" s="210"/>
      <c r="R112" s="210"/>
      <c r="S112" s="210"/>
      <c r="T112" s="211"/>
      <c r="AT112" s="212" t="s">
        <v>193</v>
      </c>
      <c r="AU112" s="212" t="s">
        <v>84</v>
      </c>
      <c r="AV112" s="12" t="s">
        <v>84</v>
      </c>
      <c r="AW112" s="12" t="s">
        <v>36</v>
      </c>
      <c r="AX112" s="12" t="s">
        <v>82</v>
      </c>
      <c r="AY112" s="212" t="s">
        <v>182</v>
      </c>
    </row>
    <row r="113" spans="2:65" s="1" customFormat="1" ht="24" customHeight="1">
      <c r="B113" s="35"/>
      <c r="C113" s="186" t="s">
        <v>220</v>
      </c>
      <c r="D113" s="186" t="s">
        <v>184</v>
      </c>
      <c r="E113" s="187" t="s">
        <v>221</v>
      </c>
      <c r="F113" s="188" t="s">
        <v>222</v>
      </c>
      <c r="G113" s="189" t="s">
        <v>187</v>
      </c>
      <c r="H113" s="190">
        <v>5.2140000000000004</v>
      </c>
      <c r="I113" s="191"/>
      <c r="J113" s="192">
        <f>ROUND(I113*H113,2)</f>
        <v>0</v>
      </c>
      <c r="K113" s="188" t="s">
        <v>188</v>
      </c>
      <c r="L113" s="39"/>
      <c r="M113" s="193" t="s">
        <v>28</v>
      </c>
      <c r="N113" s="194" t="s">
        <v>46</v>
      </c>
      <c r="O113" s="64"/>
      <c r="P113" s="195">
        <f>O113*H113</f>
        <v>0</v>
      </c>
      <c r="Q113" s="195">
        <v>0</v>
      </c>
      <c r="R113" s="195">
        <f>Q113*H113</f>
        <v>0</v>
      </c>
      <c r="S113" s="195">
        <v>0</v>
      </c>
      <c r="T113" s="196">
        <f>S113*H113</f>
        <v>0</v>
      </c>
      <c r="AR113" s="197" t="s">
        <v>189</v>
      </c>
      <c r="AT113" s="197" t="s">
        <v>184</v>
      </c>
      <c r="AU113" s="197" t="s">
        <v>84</v>
      </c>
      <c r="AY113" s="18" t="s">
        <v>182</v>
      </c>
      <c r="BE113" s="198">
        <f>IF(N113="základní",J113,0)</f>
        <v>0</v>
      </c>
      <c r="BF113" s="198">
        <f>IF(N113="snížená",J113,0)</f>
        <v>0</v>
      </c>
      <c r="BG113" s="198">
        <f>IF(N113="zákl. přenesená",J113,0)</f>
        <v>0</v>
      </c>
      <c r="BH113" s="198">
        <f>IF(N113="sníž. přenesená",J113,0)</f>
        <v>0</v>
      </c>
      <c r="BI113" s="198">
        <f>IF(N113="nulová",J113,0)</f>
        <v>0</v>
      </c>
      <c r="BJ113" s="18" t="s">
        <v>82</v>
      </c>
      <c r="BK113" s="198">
        <f>ROUND(I113*H113,2)</f>
        <v>0</v>
      </c>
      <c r="BL113" s="18" t="s">
        <v>189</v>
      </c>
      <c r="BM113" s="197" t="s">
        <v>223</v>
      </c>
    </row>
    <row r="114" spans="2:65" s="1" customFormat="1" ht="136.5">
      <c r="B114" s="35"/>
      <c r="C114" s="36"/>
      <c r="D114" s="199" t="s">
        <v>191</v>
      </c>
      <c r="E114" s="36"/>
      <c r="F114" s="200" t="s">
        <v>218</v>
      </c>
      <c r="G114" s="36"/>
      <c r="H114" s="36"/>
      <c r="I114" s="115"/>
      <c r="J114" s="36"/>
      <c r="K114" s="36"/>
      <c r="L114" s="39"/>
      <c r="M114" s="201"/>
      <c r="N114" s="64"/>
      <c r="O114" s="64"/>
      <c r="P114" s="64"/>
      <c r="Q114" s="64"/>
      <c r="R114" s="64"/>
      <c r="S114" s="64"/>
      <c r="T114" s="65"/>
      <c r="AT114" s="18" t="s">
        <v>191</v>
      </c>
      <c r="AU114" s="18" t="s">
        <v>84</v>
      </c>
    </row>
    <row r="115" spans="2:65" s="12" customFormat="1">
      <c r="B115" s="202"/>
      <c r="C115" s="203"/>
      <c r="D115" s="199" t="s">
        <v>193</v>
      </c>
      <c r="E115" s="204" t="s">
        <v>28</v>
      </c>
      <c r="F115" s="205" t="s">
        <v>224</v>
      </c>
      <c r="G115" s="203"/>
      <c r="H115" s="206">
        <v>5.2140000000000004</v>
      </c>
      <c r="I115" s="207"/>
      <c r="J115" s="203"/>
      <c r="K115" s="203"/>
      <c r="L115" s="208"/>
      <c r="M115" s="209"/>
      <c r="N115" s="210"/>
      <c r="O115" s="210"/>
      <c r="P115" s="210"/>
      <c r="Q115" s="210"/>
      <c r="R115" s="210"/>
      <c r="S115" s="210"/>
      <c r="T115" s="211"/>
      <c r="AT115" s="212" t="s">
        <v>193</v>
      </c>
      <c r="AU115" s="212" t="s">
        <v>84</v>
      </c>
      <c r="AV115" s="12" t="s">
        <v>84</v>
      </c>
      <c r="AW115" s="12" t="s">
        <v>36</v>
      </c>
      <c r="AX115" s="12" t="s">
        <v>82</v>
      </c>
      <c r="AY115" s="212" t="s">
        <v>182</v>
      </c>
    </row>
    <row r="116" spans="2:65" s="1" customFormat="1" ht="36" customHeight="1">
      <c r="B116" s="35"/>
      <c r="C116" s="186" t="s">
        <v>225</v>
      </c>
      <c r="D116" s="186" t="s">
        <v>184</v>
      </c>
      <c r="E116" s="187" t="s">
        <v>226</v>
      </c>
      <c r="F116" s="188" t="s">
        <v>227</v>
      </c>
      <c r="G116" s="189" t="s">
        <v>187</v>
      </c>
      <c r="H116" s="190">
        <v>208.56</v>
      </c>
      <c r="I116" s="191"/>
      <c r="J116" s="192">
        <f>ROUND(I116*H116,2)</f>
        <v>0</v>
      </c>
      <c r="K116" s="188" t="s">
        <v>188</v>
      </c>
      <c r="L116" s="39"/>
      <c r="M116" s="193" t="s">
        <v>28</v>
      </c>
      <c r="N116" s="194" t="s">
        <v>46</v>
      </c>
      <c r="O116" s="64"/>
      <c r="P116" s="195">
        <f>O116*H116</f>
        <v>0</v>
      </c>
      <c r="Q116" s="195">
        <v>0</v>
      </c>
      <c r="R116" s="195">
        <f>Q116*H116</f>
        <v>0</v>
      </c>
      <c r="S116" s="195">
        <v>0</v>
      </c>
      <c r="T116" s="196">
        <f>S116*H116</f>
        <v>0</v>
      </c>
      <c r="AR116" s="197" t="s">
        <v>189</v>
      </c>
      <c r="AT116" s="197" t="s">
        <v>184</v>
      </c>
      <c r="AU116" s="197" t="s">
        <v>84</v>
      </c>
      <c r="AY116" s="18" t="s">
        <v>182</v>
      </c>
      <c r="BE116" s="198">
        <f>IF(N116="základní",J116,0)</f>
        <v>0</v>
      </c>
      <c r="BF116" s="198">
        <f>IF(N116="snížená",J116,0)</f>
        <v>0</v>
      </c>
      <c r="BG116" s="198">
        <f>IF(N116="zákl. přenesená",J116,0)</f>
        <v>0</v>
      </c>
      <c r="BH116" s="198">
        <f>IF(N116="sníž. přenesená",J116,0)</f>
        <v>0</v>
      </c>
      <c r="BI116" s="198">
        <f>IF(N116="nulová",J116,0)</f>
        <v>0</v>
      </c>
      <c r="BJ116" s="18" t="s">
        <v>82</v>
      </c>
      <c r="BK116" s="198">
        <f>ROUND(I116*H116,2)</f>
        <v>0</v>
      </c>
      <c r="BL116" s="18" t="s">
        <v>189</v>
      </c>
      <c r="BM116" s="197" t="s">
        <v>228</v>
      </c>
    </row>
    <row r="117" spans="2:65" s="1" customFormat="1" ht="136.5">
      <c r="B117" s="35"/>
      <c r="C117" s="36"/>
      <c r="D117" s="199" t="s">
        <v>191</v>
      </c>
      <c r="E117" s="36"/>
      <c r="F117" s="200" t="s">
        <v>218</v>
      </c>
      <c r="G117" s="36"/>
      <c r="H117" s="36"/>
      <c r="I117" s="115"/>
      <c r="J117" s="36"/>
      <c r="K117" s="36"/>
      <c r="L117" s="39"/>
      <c r="M117" s="201"/>
      <c r="N117" s="64"/>
      <c r="O117" s="64"/>
      <c r="P117" s="64"/>
      <c r="Q117" s="64"/>
      <c r="R117" s="64"/>
      <c r="S117" s="64"/>
      <c r="T117" s="65"/>
      <c r="AT117" s="18" t="s">
        <v>191</v>
      </c>
      <c r="AU117" s="18" t="s">
        <v>84</v>
      </c>
    </row>
    <row r="118" spans="2:65" s="12" customFormat="1">
      <c r="B118" s="202"/>
      <c r="C118" s="203"/>
      <c r="D118" s="199" t="s">
        <v>193</v>
      </c>
      <c r="E118" s="204" t="s">
        <v>28</v>
      </c>
      <c r="F118" s="205" t="s">
        <v>229</v>
      </c>
      <c r="G118" s="203"/>
      <c r="H118" s="206">
        <v>208.56</v>
      </c>
      <c r="I118" s="207"/>
      <c r="J118" s="203"/>
      <c r="K118" s="203"/>
      <c r="L118" s="208"/>
      <c r="M118" s="209"/>
      <c r="N118" s="210"/>
      <c r="O118" s="210"/>
      <c r="P118" s="210"/>
      <c r="Q118" s="210"/>
      <c r="R118" s="210"/>
      <c r="S118" s="210"/>
      <c r="T118" s="211"/>
      <c r="AT118" s="212" t="s">
        <v>193</v>
      </c>
      <c r="AU118" s="212" t="s">
        <v>84</v>
      </c>
      <c r="AV118" s="12" t="s">
        <v>84</v>
      </c>
      <c r="AW118" s="12" t="s">
        <v>36</v>
      </c>
      <c r="AX118" s="12" t="s">
        <v>82</v>
      </c>
      <c r="AY118" s="212" t="s">
        <v>182</v>
      </c>
    </row>
    <row r="119" spans="2:65" s="1" customFormat="1" ht="24" customHeight="1">
      <c r="B119" s="35"/>
      <c r="C119" s="186" t="s">
        <v>230</v>
      </c>
      <c r="D119" s="186" t="s">
        <v>184</v>
      </c>
      <c r="E119" s="187" t="s">
        <v>231</v>
      </c>
      <c r="F119" s="188" t="s">
        <v>232</v>
      </c>
      <c r="G119" s="189" t="s">
        <v>187</v>
      </c>
      <c r="H119" s="190">
        <v>5.2140000000000004</v>
      </c>
      <c r="I119" s="191"/>
      <c r="J119" s="192">
        <f>ROUND(I119*H119,2)</f>
        <v>0</v>
      </c>
      <c r="K119" s="188" t="s">
        <v>188</v>
      </c>
      <c r="L119" s="39"/>
      <c r="M119" s="193" t="s">
        <v>28</v>
      </c>
      <c r="N119" s="194" t="s">
        <v>46</v>
      </c>
      <c r="O119" s="64"/>
      <c r="P119" s="195">
        <f>O119*H119</f>
        <v>0</v>
      </c>
      <c r="Q119" s="195">
        <v>0</v>
      </c>
      <c r="R119" s="195">
        <f>Q119*H119</f>
        <v>0</v>
      </c>
      <c r="S119" s="195">
        <v>0</v>
      </c>
      <c r="T119" s="196">
        <f>S119*H119</f>
        <v>0</v>
      </c>
      <c r="AR119" s="197" t="s">
        <v>189</v>
      </c>
      <c r="AT119" s="197" t="s">
        <v>184</v>
      </c>
      <c r="AU119" s="197" t="s">
        <v>84</v>
      </c>
      <c r="AY119" s="18" t="s">
        <v>182</v>
      </c>
      <c r="BE119" s="198">
        <f>IF(N119="základní",J119,0)</f>
        <v>0</v>
      </c>
      <c r="BF119" s="198">
        <f>IF(N119="snížená",J119,0)</f>
        <v>0</v>
      </c>
      <c r="BG119" s="198">
        <f>IF(N119="zákl. přenesená",J119,0)</f>
        <v>0</v>
      </c>
      <c r="BH119" s="198">
        <f>IF(N119="sníž. přenesená",J119,0)</f>
        <v>0</v>
      </c>
      <c r="BI119" s="198">
        <f>IF(N119="nulová",J119,0)</f>
        <v>0</v>
      </c>
      <c r="BJ119" s="18" t="s">
        <v>82</v>
      </c>
      <c r="BK119" s="198">
        <f>ROUND(I119*H119,2)</f>
        <v>0</v>
      </c>
      <c r="BL119" s="18" t="s">
        <v>189</v>
      </c>
      <c r="BM119" s="197" t="s">
        <v>233</v>
      </c>
    </row>
    <row r="120" spans="2:65" s="1" customFormat="1" ht="107.25">
      <c r="B120" s="35"/>
      <c r="C120" s="36"/>
      <c r="D120" s="199" t="s">
        <v>191</v>
      </c>
      <c r="E120" s="36"/>
      <c r="F120" s="200" t="s">
        <v>234</v>
      </c>
      <c r="G120" s="36"/>
      <c r="H120" s="36"/>
      <c r="I120" s="115"/>
      <c r="J120" s="36"/>
      <c r="K120" s="36"/>
      <c r="L120" s="39"/>
      <c r="M120" s="201"/>
      <c r="N120" s="64"/>
      <c r="O120" s="64"/>
      <c r="P120" s="64"/>
      <c r="Q120" s="64"/>
      <c r="R120" s="64"/>
      <c r="S120" s="64"/>
      <c r="T120" s="65"/>
      <c r="AT120" s="18" t="s">
        <v>191</v>
      </c>
      <c r="AU120" s="18" t="s">
        <v>84</v>
      </c>
    </row>
    <row r="121" spans="2:65" s="1" customFormat="1" ht="16.5" customHeight="1">
      <c r="B121" s="35"/>
      <c r="C121" s="186" t="s">
        <v>235</v>
      </c>
      <c r="D121" s="186" t="s">
        <v>184</v>
      </c>
      <c r="E121" s="187" t="s">
        <v>236</v>
      </c>
      <c r="F121" s="188" t="s">
        <v>237</v>
      </c>
      <c r="G121" s="189" t="s">
        <v>187</v>
      </c>
      <c r="H121" s="190">
        <v>0.46100000000000002</v>
      </c>
      <c r="I121" s="191"/>
      <c r="J121" s="192">
        <f>ROUND(I121*H121,2)</f>
        <v>0</v>
      </c>
      <c r="K121" s="188" t="s">
        <v>188</v>
      </c>
      <c r="L121" s="39"/>
      <c r="M121" s="193" t="s">
        <v>28</v>
      </c>
      <c r="N121" s="194" t="s">
        <v>46</v>
      </c>
      <c r="O121" s="64"/>
      <c r="P121" s="195">
        <f>O121*H121</f>
        <v>0</v>
      </c>
      <c r="Q121" s="195">
        <v>0</v>
      </c>
      <c r="R121" s="195">
        <f>Q121*H121</f>
        <v>0</v>
      </c>
      <c r="S121" s="195">
        <v>0</v>
      </c>
      <c r="T121" s="196">
        <f>S121*H121</f>
        <v>0</v>
      </c>
      <c r="AR121" s="197" t="s">
        <v>189</v>
      </c>
      <c r="AT121" s="197" t="s">
        <v>184</v>
      </c>
      <c r="AU121" s="197" t="s">
        <v>84</v>
      </c>
      <c r="AY121" s="18" t="s">
        <v>182</v>
      </c>
      <c r="BE121" s="198">
        <f>IF(N121="základní",J121,0)</f>
        <v>0</v>
      </c>
      <c r="BF121" s="198">
        <f>IF(N121="snížená",J121,0)</f>
        <v>0</v>
      </c>
      <c r="BG121" s="198">
        <f>IF(N121="zákl. přenesená",J121,0)</f>
        <v>0</v>
      </c>
      <c r="BH121" s="198">
        <f>IF(N121="sníž. přenesená",J121,0)</f>
        <v>0</v>
      </c>
      <c r="BI121" s="198">
        <f>IF(N121="nulová",J121,0)</f>
        <v>0</v>
      </c>
      <c r="BJ121" s="18" t="s">
        <v>82</v>
      </c>
      <c r="BK121" s="198">
        <f>ROUND(I121*H121,2)</f>
        <v>0</v>
      </c>
      <c r="BL121" s="18" t="s">
        <v>189</v>
      </c>
      <c r="BM121" s="197" t="s">
        <v>238</v>
      </c>
    </row>
    <row r="122" spans="2:65" s="12" customFormat="1">
      <c r="B122" s="202"/>
      <c r="C122" s="203"/>
      <c r="D122" s="199" t="s">
        <v>193</v>
      </c>
      <c r="E122" s="204" t="s">
        <v>28</v>
      </c>
      <c r="F122" s="205" t="s">
        <v>239</v>
      </c>
      <c r="G122" s="203"/>
      <c r="H122" s="206">
        <v>0.46100000000000002</v>
      </c>
      <c r="I122" s="207"/>
      <c r="J122" s="203"/>
      <c r="K122" s="203"/>
      <c r="L122" s="208"/>
      <c r="M122" s="209"/>
      <c r="N122" s="210"/>
      <c r="O122" s="210"/>
      <c r="P122" s="210"/>
      <c r="Q122" s="210"/>
      <c r="R122" s="210"/>
      <c r="S122" s="210"/>
      <c r="T122" s="211"/>
      <c r="AT122" s="212" t="s">
        <v>193</v>
      </c>
      <c r="AU122" s="212" t="s">
        <v>84</v>
      </c>
      <c r="AV122" s="12" t="s">
        <v>84</v>
      </c>
      <c r="AW122" s="12" t="s">
        <v>36</v>
      </c>
      <c r="AX122" s="12" t="s">
        <v>82</v>
      </c>
      <c r="AY122" s="212" t="s">
        <v>182</v>
      </c>
    </row>
    <row r="123" spans="2:65" s="1" customFormat="1" ht="24" customHeight="1">
      <c r="B123" s="35"/>
      <c r="C123" s="186" t="s">
        <v>240</v>
      </c>
      <c r="D123" s="186" t="s">
        <v>184</v>
      </c>
      <c r="E123" s="187" t="s">
        <v>241</v>
      </c>
      <c r="F123" s="188" t="s">
        <v>242</v>
      </c>
      <c r="G123" s="189" t="s">
        <v>243</v>
      </c>
      <c r="H123" s="190">
        <v>9.6460000000000008</v>
      </c>
      <c r="I123" s="191"/>
      <c r="J123" s="192">
        <f>ROUND(I123*H123,2)</f>
        <v>0</v>
      </c>
      <c r="K123" s="188" t="s">
        <v>188</v>
      </c>
      <c r="L123" s="39"/>
      <c r="M123" s="193" t="s">
        <v>28</v>
      </c>
      <c r="N123" s="194" t="s">
        <v>46</v>
      </c>
      <c r="O123" s="64"/>
      <c r="P123" s="195">
        <f>O123*H123</f>
        <v>0</v>
      </c>
      <c r="Q123" s="195">
        <v>0</v>
      </c>
      <c r="R123" s="195">
        <f>Q123*H123</f>
        <v>0</v>
      </c>
      <c r="S123" s="195">
        <v>0</v>
      </c>
      <c r="T123" s="196">
        <f>S123*H123</f>
        <v>0</v>
      </c>
      <c r="AR123" s="197" t="s">
        <v>189</v>
      </c>
      <c r="AT123" s="197" t="s">
        <v>184</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189</v>
      </c>
      <c r="BM123" s="197" t="s">
        <v>244</v>
      </c>
    </row>
    <row r="124" spans="2:65" s="1" customFormat="1" ht="29.25">
      <c r="B124" s="35"/>
      <c r="C124" s="36"/>
      <c r="D124" s="199" t="s">
        <v>191</v>
      </c>
      <c r="E124" s="36"/>
      <c r="F124" s="200" t="s">
        <v>245</v>
      </c>
      <c r="G124" s="36"/>
      <c r="H124" s="36"/>
      <c r="I124" s="115"/>
      <c r="J124" s="36"/>
      <c r="K124" s="36"/>
      <c r="L124" s="39"/>
      <c r="M124" s="201"/>
      <c r="N124" s="64"/>
      <c r="O124" s="64"/>
      <c r="P124" s="64"/>
      <c r="Q124" s="64"/>
      <c r="R124" s="64"/>
      <c r="S124" s="64"/>
      <c r="T124" s="65"/>
      <c r="AT124" s="18" t="s">
        <v>191</v>
      </c>
      <c r="AU124" s="18" t="s">
        <v>84</v>
      </c>
    </row>
    <row r="125" spans="2:65" s="12" customFormat="1">
      <c r="B125" s="202"/>
      <c r="C125" s="203"/>
      <c r="D125" s="199" t="s">
        <v>193</v>
      </c>
      <c r="E125" s="204" t="s">
        <v>28</v>
      </c>
      <c r="F125" s="205" t="s">
        <v>246</v>
      </c>
      <c r="G125" s="203"/>
      <c r="H125" s="206">
        <v>9.6460000000000008</v>
      </c>
      <c r="I125" s="207"/>
      <c r="J125" s="203"/>
      <c r="K125" s="203"/>
      <c r="L125" s="208"/>
      <c r="M125" s="209"/>
      <c r="N125" s="210"/>
      <c r="O125" s="210"/>
      <c r="P125" s="210"/>
      <c r="Q125" s="210"/>
      <c r="R125" s="210"/>
      <c r="S125" s="210"/>
      <c r="T125" s="211"/>
      <c r="AT125" s="212" t="s">
        <v>193</v>
      </c>
      <c r="AU125" s="212" t="s">
        <v>84</v>
      </c>
      <c r="AV125" s="12" t="s">
        <v>84</v>
      </c>
      <c r="AW125" s="12" t="s">
        <v>36</v>
      </c>
      <c r="AX125" s="12" t="s">
        <v>82</v>
      </c>
      <c r="AY125" s="212" t="s">
        <v>182</v>
      </c>
    </row>
    <row r="126" spans="2:65" s="1" customFormat="1" ht="24" customHeight="1">
      <c r="B126" s="35"/>
      <c r="C126" s="186" t="s">
        <v>247</v>
      </c>
      <c r="D126" s="186" t="s">
        <v>184</v>
      </c>
      <c r="E126" s="187" t="s">
        <v>248</v>
      </c>
      <c r="F126" s="188" t="s">
        <v>249</v>
      </c>
      <c r="G126" s="189" t="s">
        <v>250</v>
      </c>
      <c r="H126" s="190">
        <v>3.0720000000000001</v>
      </c>
      <c r="I126" s="191"/>
      <c r="J126" s="192">
        <f>ROUND(I126*H126,2)</f>
        <v>0</v>
      </c>
      <c r="K126" s="188" t="s">
        <v>188</v>
      </c>
      <c r="L126" s="39"/>
      <c r="M126" s="193" t="s">
        <v>28</v>
      </c>
      <c r="N126" s="194" t="s">
        <v>46</v>
      </c>
      <c r="O126" s="64"/>
      <c r="P126" s="195">
        <f>O126*H126</f>
        <v>0</v>
      </c>
      <c r="Q126" s="195">
        <v>0</v>
      </c>
      <c r="R126" s="195">
        <f>Q126*H126</f>
        <v>0</v>
      </c>
      <c r="S126" s="195">
        <v>0</v>
      </c>
      <c r="T126" s="196">
        <f>S126*H126</f>
        <v>0</v>
      </c>
      <c r="AR126" s="197" t="s">
        <v>189</v>
      </c>
      <c r="AT126" s="197" t="s">
        <v>184</v>
      </c>
      <c r="AU126" s="197" t="s">
        <v>84</v>
      </c>
      <c r="AY126" s="18" t="s">
        <v>182</v>
      </c>
      <c r="BE126" s="198">
        <f>IF(N126="základní",J126,0)</f>
        <v>0</v>
      </c>
      <c r="BF126" s="198">
        <f>IF(N126="snížená",J126,0)</f>
        <v>0</v>
      </c>
      <c r="BG126" s="198">
        <f>IF(N126="zákl. přenesená",J126,0)</f>
        <v>0</v>
      </c>
      <c r="BH126" s="198">
        <f>IF(N126="sníž. přenesená",J126,0)</f>
        <v>0</v>
      </c>
      <c r="BI126" s="198">
        <f>IF(N126="nulová",J126,0)</f>
        <v>0</v>
      </c>
      <c r="BJ126" s="18" t="s">
        <v>82</v>
      </c>
      <c r="BK126" s="198">
        <f>ROUND(I126*H126,2)</f>
        <v>0</v>
      </c>
      <c r="BL126" s="18" t="s">
        <v>189</v>
      </c>
      <c r="BM126" s="197" t="s">
        <v>251</v>
      </c>
    </row>
    <row r="127" spans="2:65" s="1" customFormat="1" ht="87.75">
      <c r="B127" s="35"/>
      <c r="C127" s="36"/>
      <c r="D127" s="199" t="s">
        <v>191</v>
      </c>
      <c r="E127" s="36"/>
      <c r="F127" s="200" t="s">
        <v>252</v>
      </c>
      <c r="G127" s="36"/>
      <c r="H127" s="36"/>
      <c r="I127" s="115"/>
      <c r="J127" s="36"/>
      <c r="K127" s="36"/>
      <c r="L127" s="39"/>
      <c r="M127" s="201"/>
      <c r="N127" s="64"/>
      <c r="O127" s="64"/>
      <c r="P127" s="64"/>
      <c r="Q127" s="64"/>
      <c r="R127" s="64"/>
      <c r="S127" s="64"/>
      <c r="T127" s="65"/>
      <c r="AT127" s="18" t="s">
        <v>191</v>
      </c>
      <c r="AU127" s="18" t="s">
        <v>84</v>
      </c>
    </row>
    <row r="128" spans="2:65" s="12" customFormat="1">
      <c r="B128" s="202"/>
      <c r="C128" s="203"/>
      <c r="D128" s="199" t="s">
        <v>193</v>
      </c>
      <c r="E128" s="204" t="s">
        <v>28</v>
      </c>
      <c r="F128" s="205" t="s">
        <v>253</v>
      </c>
      <c r="G128" s="203"/>
      <c r="H128" s="206">
        <v>3.0720000000000001</v>
      </c>
      <c r="I128" s="207"/>
      <c r="J128" s="203"/>
      <c r="K128" s="203"/>
      <c r="L128" s="208"/>
      <c r="M128" s="209"/>
      <c r="N128" s="210"/>
      <c r="O128" s="210"/>
      <c r="P128" s="210"/>
      <c r="Q128" s="210"/>
      <c r="R128" s="210"/>
      <c r="S128" s="210"/>
      <c r="T128" s="211"/>
      <c r="AT128" s="212" t="s">
        <v>193</v>
      </c>
      <c r="AU128" s="212" t="s">
        <v>84</v>
      </c>
      <c r="AV128" s="12" t="s">
        <v>84</v>
      </c>
      <c r="AW128" s="12" t="s">
        <v>36</v>
      </c>
      <c r="AX128" s="12" t="s">
        <v>82</v>
      </c>
      <c r="AY128" s="212" t="s">
        <v>182</v>
      </c>
    </row>
    <row r="129" spans="2:65" s="1" customFormat="1" ht="16.5" customHeight="1">
      <c r="B129" s="35"/>
      <c r="C129" s="186" t="s">
        <v>254</v>
      </c>
      <c r="D129" s="186" t="s">
        <v>184</v>
      </c>
      <c r="E129" s="187" t="s">
        <v>255</v>
      </c>
      <c r="F129" s="188" t="s">
        <v>256</v>
      </c>
      <c r="G129" s="189" t="s">
        <v>250</v>
      </c>
      <c r="H129" s="190">
        <v>22.524999999999999</v>
      </c>
      <c r="I129" s="191"/>
      <c r="J129" s="192">
        <f>ROUND(I129*H129,2)</f>
        <v>0</v>
      </c>
      <c r="K129" s="188" t="s">
        <v>188</v>
      </c>
      <c r="L129" s="39"/>
      <c r="M129" s="193" t="s">
        <v>28</v>
      </c>
      <c r="N129" s="194" t="s">
        <v>46</v>
      </c>
      <c r="O129" s="64"/>
      <c r="P129" s="195">
        <f>O129*H129</f>
        <v>0</v>
      </c>
      <c r="Q129" s="195">
        <v>0</v>
      </c>
      <c r="R129" s="195">
        <f>Q129*H129</f>
        <v>0</v>
      </c>
      <c r="S129" s="195">
        <v>0</v>
      </c>
      <c r="T129" s="196">
        <f>S129*H129</f>
        <v>0</v>
      </c>
      <c r="AR129" s="197" t="s">
        <v>189</v>
      </c>
      <c r="AT129" s="197" t="s">
        <v>184</v>
      </c>
      <c r="AU129" s="197" t="s">
        <v>84</v>
      </c>
      <c r="AY129" s="18" t="s">
        <v>182</v>
      </c>
      <c r="BE129" s="198">
        <f>IF(N129="základní",J129,0)</f>
        <v>0</v>
      </c>
      <c r="BF129" s="198">
        <f>IF(N129="snížená",J129,0)</f>
        <v>0</v>
      </c>
      <c r="BG129" s="198">
        <f>IF(N129="zákl. přenesená",J129,0)</f>
        <v>0</v>
      </c>
      <c r="BH129" s="198">
        <f>IF(N129="sníž. přenesená",J129,0)</f>
        <v>0</v>
      </c>
      <c r="BI129" s="198">
        <f>IF(N129="nulová",J129,0)</f>
        <v>0</v>
      </c>
      <c r="BJ129" s="18" t="s">
        <v>82</v>
      </c>
      <c r="BK129" s="198">
        <f>ROUND(I129*H129,2)</f>
        <v>0</v>
      </c>
      <c r="BL129" s="18" t="s">
        <v>189</v>
      </c>
      <c r="BM129" s="197" t="s">
        <v>257</v>
      </c>
    </row>
    <row r="130" spans="2:65" s="1" customFormat="1" ht="107.25">
      <c r="B130" s="35"/>
      <c r="C130" s="36"/>
      <c r="D130" s="199" t="s">
        <v>191</v>
      </c>
      <c r="E130" s="36"/>
      <c r="F130" s="200" t="s">
        <v>258</v>
      </c>
      <c r="G130" s="36"/>
      <c r="H130" s="36"/>
      <c r="I130" s="115"/>
      <c r="J130" s="36"/>
      <c r="K130" s="36"/>
      <c r="L130" s="39"/>
      <c r="M130" s="201"/>
      <c r="N130" s="64"/>
      <c r="O130" s="64"/>
      <c r="P130" s="64"/>
      <c r="Q130" s="64"/>
      <c r="R130" s="64"/>
      <c r="S130" s="64"/>
      <c r="T130" s="65"/>
      <c r="AT130" s="18" t="s">
        <v>191</v>
      </c>
      <c r="AU130" s="18" t="s">
        <v>84</v>
      </c>
    </row>
    <row r="131" spans="2:65" s="12" customFormat="1">
      <c r="B131" s="202"/>
      <c r="C131" s="203"/>
      <c r="D131" s="199" t="s">
        <v>193</v>
      </c>
      <c r="E131" s="204" t="s">
        <v>28</v>
      </c>
      <c r="F131" s="205" t="s">
        <v>259</v>
      </c>
      <c r="G131" s="203"/>
      <c r="H131" s="206">
        <v>3.9009999999999998</v>
      </c>
      <c r="I131" s="207"/>
      <c r="J131" s="203"/>
      <c r="K131" s="203"/>
      <c r="L131" s="208"/>
      <c r="M131" s="209"/>
      <c r="N131" s="210"/>
      <c r="O131" s="210"/>
      <c r="P131" s="210"/>
      <c r="Q131" s="210"/>
      <c r="R131" s="210"/>
      <c r="S131" s="210"/>
      <c r="T131" s="211"/>
      <c r="AT131" s="212" t="s">
        <v>193</v>
      </c>
      <c r="AU131" s="212" t="s">
        <v>84</v>
      </c>
      <c r="AV131" s="12" t="s">
        <v>84</v>
      </c>
      <c r="AW131" s="12" t="s">
        <v>36</v>
      </c>
      <c r="AX131" s="12" t="s">
        <v>75</v>
      </c>
      <c r="AY131" s="212" t="s">
        <v>182</v>
      </c>
    </row>
    <row r="132" spans="2:65" s="12" customFormat="1">
      <c r="B132" s="202"/>
      <c r="C132" s="203"/>
      <c r="D132" s="199" t="s">
        <v>193</v>
      </c>
      <c r="E132" s="204" t="s">
        <v>28</v>
      </c>
      <c r="F132" s="205" t="s">
        <v>260</v>
      </c>
      <c r="G132" s="203"/>
      <c r="H132" s="206">
        <v>18.623999999999999</v>
      </c>
      <c r="I132" s="207"/>
      <c r="J132" s="203"/>
      <c r="K132" s="203"/>
      <c r="L132" s="208"/>
      <c r="M132" s="209"/>
      <c r="N132" s="210"/>
      <c r="O132" s="210"/>
      <c r="P132" s="210"/>
      <c r="Q132" s="210"/>
      <c r="R132" s="210"/>
      <c r="S132" s="210"/>
      <c r="T132" s="211"/>
      <c r="AT132" s="212" t="s">
        <v>193</v>
      </c>
      <c r="AU132" s="212" t="s">
        <v>84</v>
      </c>
      <c r="AV132" s="12" t="s">
        <v>84</v>
      </c>
      <c r="AW132" s="12" t="s">
        <v>36</v>
      </c>
      <c r="AX132" s="12" t="s">
        <v>75</v>
      </c>
      <c r="AY132" s="212" t="s">
        <v>182</v>
      </c>
    </row>
    <row r="133" spans="2:65" s="13" customFormat="1">
      <c r="B133" s="213"/>
      <c r="C133" s="214"/>
      <c r="D133" s="199" t="s">
        <v>193</v>
      </c>
      <c r="E133" s="215" t="s">
        <v>28</v>
      </c>
      <c r="F133" s="216" t="s">
        <v>196</v>
      </c>
      <c r="G133" s="214"/>
      <c r="H133" s="217">
        <v>22.524999999999999</v>
      </c>
      <c r="I133" s="218"/>
      <c r="J133" s="214"/>
      <c r="K133" s="214"/>
      <c r="L133" s="219"/>
      <c r="M133" s="220"/>
      <c r="N133" s="221"/>
      <c r="O133" s="221"/>
      <c r="P133" s="221"/>
      <c r="Q133" s="221"/>
      <c r="R133" s="221"/>
      <c r="S133" s="221"/>
      <c r="T133" s="222"/>
      <c r="AT133" s="223" t="s">
        <v>193</v>
      </c>
      <c r="AU133" s="223" t="s">
        <v>84</v>
      </c>
      <c r="AV133" s="13" t="s">
        <v>189</v>
      </c>
      <c r="AW133" s="13" t="s">
        <v>36</v>
      </c>
      <c r="AX133" s="13" t="s">
        <v>82</v>
      </c>
      <c r="AY133" s="223" t="s">
        <v>182</v>
      </c>
    </row>
    <row r="134" spans="2:65" s="11" customFormat="1" ht="22.9" customHeight="1">
      <c r="B134" s="170"/>
      <c r="C134" s="171"/>
      <c r="D134" s="172" t="s">
        <v>74</v>
      </c>
      <c r="E134" s="184" t="s">
        <v>203</v>
      </c>
      <c r="F134" s="184" t="s">
        <v>261</v>
      </c>
      <c r="G134" s="171"/>
      <c r="H134" s="171"/>
      <c r="I134" s="174"/>
      <c r="J134" s="185">
        <f>BK134</f>
        <v>0</v>
      </c>
      <c r="K134" s="171"/>
      <c r="L134" s="176"/>
      <c r="M134" s="177"/>
      <c r="N134" s="178"/>
      <c r="O134" s="178"/>
      <c r="P134" s="179">
        <f>SUM(P135:P144)</f>
        <v>0</v>
      </c>
      <c r="Q134" s="178"/>
      <c r="R134" s="179">
        <f>SUM(R135:R144)</f>
        <v>1.0596700000000001</v>
      </c>
      <c r="S134" s="178"/>
      <c r="T134" s="180">
        <f>SUM(T135:T144)</f>
        <v>0</v>
      </c>
      <c r="AR134" s="181" t="s">
        <v>82</v>
      </c>
      <c r="AT134" s="182" t="s">
        <v>74</v>
      </c>
      <c r="AU134" s="182" t="s">
        <v>82</v>
      </c>
      <c r="AY134" s="181" t="s">
        <v>182</v>
      </c>
      <c r="BK134" s="183">
        <f>SUM(BK135:BK144)</f>
        <v>0</v>
      </c>
    </row>
    <row r="135" spans="2:65" s="1" customFormat="1" ht="24" customHeight="1">
      <c r="B135" s="35"/>
      <c r="C135" s="186" t="s">
        <v>262</v>
      </c>
      <c r="D135" s="186" t="s">
        <v>184</v>
      </c>
      <c r="E135" s="187" t="s">
        <v>263</v>
      </c>
      <c r="F135" s="188" t="s">
        <v>264</v>
      </c>
      <c r="G135" s="189" t="s">
        <v>265</v>
      </c>
      <c r="H135" s="190">
        <v>3</v>
      </c>
      <c r="I135" s="191"/>
      <c r="J135" s="192">
        <f>ROUND(I135*H135,2)</f>
        <v>0</v>
      </c>
      <c r="K135" s="188" t="s">
        <v>188</v>
      </c>
      <c r="L135" s="39"/>
      <c r="M135" s="193" t="s">
        <v>28</v>
      </c>
      <c r="N135" s="194" t="s">
        <v>46</v>
      </c>
      <c r="O135" s="64"/>
      <c r="P135" s="195">
        <f>O135*H135</f>
        <v>0</v>
      </c>
      <c r="Q135" s="195">
        <v>0.17488999999999999</v>
      </c>
      <c r="R135" s="195">
        <f>Q135*H135</f>
        <v>0.52466999999999997</v>
      </c>
      <c r="S135" s="195">
        <v>0</v>
      </c>
      <c r="T135" s="196">
        <f>S135*H135</f>
        <v>0</v>
      </c>
      <c r="AR135" s="197" t="s">
        <v>189</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266</v>
      </c>
    </row>
    <row r="136" spans="2:65" s="1" customFormat="1" ht="97.5">
      <c r="B136" s="35"/>
      <c r="C136" s="36"/>
      <c r="D136" s="199" t="s">
        <v>191</v>
      </c>
      <c r="E136" s="36"/>
      <c r="F136" s="200" t="s">
        <v>267</v>
      </c>
      <c r="G136" s="36"/>
      <c r="H136" s="36"/>
      <c r="I136" s="115"/>
      <c r="J136" s="36"/>
      <c r="K136" s="36"/>
      <c r="L136" s="39"/>
      <c r="M136" s="201"/>
      <c r="N136" s="64"/>
      <c r="O136" s="64"/>
      <c r="P136" s="64"/>
      <c r="Q136" s="64"/>
      <c r="R136" s="64"/>
      <c r="S136" s="64"/>
      <c r="T136" s="65"/>
      <c r="AT136" s="18" t="s">
        <v>191</v>
      </c>
      <c r="AU136" s="18" t="s">
        <v>84</v>
      </c>
    </row>
    <row r="137" spans="2:65" s="1" customFormat="1" ht="16.5" customHeight="1">
      <c r="B137" s="35"/>
      <c r="C137" s="224" t="s">
        <v>268</v>
      </c>
      <c r="D137" s="224" t="s">
        <v>269</v>
      </c>
      <c r="E137" s="225" t="s">
        <v>270</v>
      </c>
      <c r="F137" s="226" t="s">
        <v>271</v>
      </c>
      <c r="G137" s="227" t="s">
        <v>265</v>
      </c>
      <c r="H137" s="228">
        <v>2</v>
      </c>
      <c r="I137" s="229"/>
      <c r="J137" s="230">
        <f>ROUND(I137*H137,2)</f>
        <v>0</v>
      </c>
      <c r="K137" s="226" t="s">
        <v>28</v>
      </c>
      <c r="L137" s="231"/>
      <c r="M137" s="232" t="s">
        <v>28</v>
      </c>
      <c r="N137" s="233" t="s">
        <v>46</v>
      </c>
      <c r="O137" s="64"/>
      <c r="P137" s="195">
        <f>O137*H137</f>
        <v>0</v>
      </c>
      <c r="Q137" s="195">
        <v>0.08</v>
      </c>
      <c r="R137" s="195">
        <f>Q137*H137</f>
        <v>0.16</v>
      </c>
      <c r="S137" s="195">
        <v>0</v>
      </c>
      <c r="T137" s="196">
        <f>S137*H137</f>
        <v>0</v>
      </c>
      <c r="AR137" s="197" t="s">
        <v>230</v>
      </c>
      <c r="AT137" s="197" t="s">
        <v>269</v>
      </c>
      <c r="AU137" s="197" t="s">
        <v>84</v>
      </c>
      <c r="AY137" s="18" t="s">
        <v>182</v>
      </c>
      <c r="BE137" s="198">
        <f>IF(N137="základní",J137,0)</f>
        <v>0</v>
      </c>
      <c r="BF137" s="198">
        <f>IF(N137="snížená",J137,0)</f>
        <v>0</v>
      </c>
      <c r="BG137" s="198">
        <f>IF(N137="zákl. přenesená",J137,0)</f>
        <v>0</v>
      </c>
      <c r="BH137" s="198">
        <f>IF(N137="sníž. přenesená",J137,0)</f>
        <v>0</v>
      </c>
      <c r="BI137" s="198">
        <f>IF(N137="nulová",J137,0)</f>
        <v>0</v>
      </c>
      <c r="BJ137" s="18" t="s">
        <v>82</v>
      </c>
      <c r="BK137" s="198">
        <f>ROUND(I137*H137,2)</f>
        <v>0</v>
      </c>
      <c r="BL137" s="18" t="s">
        <v>189</v>
      </c>
      <c r="BM137" s="197" t="s">
        <v>272</v>
      </c>
    </row>
    <row r="138" spans="2:65" s="1" customFormat="1" ht="16.5" customHeight="1">
      <c r="B138" s="35"/>
      <c r="C138" s="224" t="s">
        <v>8</v>
      </c>
      <c r="D138" s="224" t="s">
        <v>269</v>
      </c>
      <c r="E138" s="225" t="s">
        <v>273</v>
      </c>
      <c r="F138" s="226" t="s">
        <v>274</v>
      </c>
      <c r="G138" s="227" t="s">
        <v>265</v>
      </c>
      <c r="H138" s="228">
        <v>1</v>
      </c>
      <c r="I138" s="229"/>
      <c r="J138" s="230">
        <f>ROUND(I138*H138,2)</f>
        <v>0</v>
      </c>
      <c r="K138" s="226" t="s">
        <v>28</v>
      </c>
      <c r="L138" s="231"/>
      <c r="M138" s="232" t="s">
        <v>28</v>
      </c>
      <c r="N138" s="233" t="s">
        <v>46</v>
      </c>
      <c r="O138" s="64"/>
      <c r="P138" s="195">
        <f>O138*H138</f>
        <v>0</v>
      </c>
      <c r="Q138" s="195">
        <v>0.08</v>
      </c>
      <c r="R138" s="195">
        <f>Q138*H138</f>
        <v>0.08</v>
      </c>
      <c r="S138" s="195">
        <v>0</v>
      </c>
      <c r="T138" s="196">
        <f>S138*H138</f>
        <v>0</v>
      </c>
      <c r="AR138" s="197" t="s">
        <v>230</v>
      </c>
      <c r="AT138" s="197" t="s">
        <v>269</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189</v>
      </c>
      <c r="BM138" s="197" t="s">
        <v>275</v>
      </c>
    </row>
    <row r="139" spans="2:65" s="1" customFormat="1" ht="16.5" customHeight="1">
      <c r="B139" s="35"/>
      <c r="C139" s="186" t="s">
        <v>276</v>
      </c>
      <c r="D139" s="186" t="s">
        <v>184</v>
      </c>
      <c r="E139" s="187" t="s">
        <v>277</v>
      </c>
      <c r="F139" s="188" t="s">
        <v>278</v>
      </c>
      <c r="G139" s="189" t="s">
        <v>265</v>
      </c>
      <c r="H139" s="190">
        <v>1</v>
      </c>
      <c r="I139" s="191"/>
      <c r="J139" s="192">
        <f>ROUND(I139*H139,2)</f>
        <v>0</v>
      </c>
      <c r="K139" s="188" t="s">
        <v>188</v>
      </c>
      <c r="L139" s="39"/>
      <c r="M139" s="193" t="s">
        <v>28</v>
      </c>
      <c r="N139" s="194" t="s">
        <v>46</v>
      </c>
      <c r="O139" s="64"/>
      <c r="P139" s="195">
        <f>O139*H139</f>
        <v>0</v>
      </c>
      <c r="Q139" s="195">
        <v>0</v>
      </c>
      <c r="R139" s="195">
        <f>Q139*H139</f>
        <v>0</v>
      </c>
      <c r="S139" s="195">
        <v>0</v>
      </c>
      <c r="T139" s="196">
        <f>S139*H139</f>
        <v>0</v>
      </c>
      <c r="AR139" s="197" t="s">
        <v>189</v>
      </c>
      <c r="AT139" s="197" t="s">
        <v>184</v>
      </c>
      <c r="AU139" s="197" t="s">
        <v>84</v>
      </c>
      <c r="AY139" s="18" t="s">
        <v>182</v>
      </c>
      <c r="BE139" s="198">
        <f>IF(N139="základní",J139,0)</f>
        <v>0</v>
      </c>
      <c r="BF139" s="198">
        <f>IF(N139="snížená",J139,0)</f>
        <v>0</v>
      </c>
      <c r="BG139" s="198">
        <f>IF(N139="zákl. přenesená",J139,0)</f>
        <v>0</v>
      </c>
      <c r="BH139" s="198">
        <f>IF(N139="sníž. přenesená",J139,0)</f>
        <v>0</v>
      </c>
      <c r="BI139" s="198">
        <f>IF(N139="nulová",J139,0)</f>
        <v>0</v>
      </c>
      <c r="BJ139" s="18" t="s">
        <v>82</v>
      </c>
      <c r="BK139" s="198">
        <f>ROUND(I139*H139,2)</f>
        <v>0</v>
      </c>
      <c r="BL139" s="18" t="s">
        <v>189</v>
      </c>
      <c r="BM139" s="197" t="s">
        <v>279</v>
      </c>
    </row>
    <row r="140" spans="2:65" s="1" customFormat="1" ht="48.75">
      <c r="B140" s="35"/>
      <c r="C140" s="36"/>
      <c r="D140" s="199" t="s">
        <v>191</v>
      </c>
      <c r="E140" s="36"/>
      <c r="F140" s="200" t="s">
        <v>280</v>
      </c>
      <c r="G140" s="36"/>
      <c r="H140" s="36"/>
      <c r="I140" s="115"/>
      <c r="J140" s="36"/>
      <c r="K140" s="36"/>
      <c r="L140" s="39"/>
      <c r="M140" s="201"/>
      <c r="N140" s="64"/>
      <c r="O140" s="64"/>
      <c r="P140" s="64"/>
      <c r="Q140" s="64"/>
      <c r="R140" s="64"/>
      <c r="S140" s="64"/>
      <c r="T140" s="65"/>
      <c r="AT140" s="18" t="s">
        <v>191</v>
      </c>
      <c r="AU140" s="18" t="s">
        <v>84</v>
      </c>
    </row>
    <row r="141" spans="2:65" s="1" customFormat="1" ht="16.5" customHeight="1">
      <c r="B141" s="35"/>
      <c r="C141" s="224" t="s">
        <v>281</v>
      </c>
      <c r="D141" s="224" t="s">
        <v>269</v>
      </c>
      <c r="E141" s="225" t="s">
        <v>282</v>
      </c>
      <c r="F141" s="226" t="s">
        <v>283</v>
      </c>
      <c r="G141" s="227" t="s">
        <v>265</v>
      </c>
      <c r="H141" s="228">
        <v>1</v>
      </c>
      <c r="I141" s="229"/>
      <c r="J141" s="230">
        <f>ROUND(I141*H141,2)</f>
        <v>0</v>
      </c>
      <c r="K141" s="226" t="s">
        <v>28</v>
      </c>
      <c r="L141" s="231"/>
      <c r="M141" s="232" t="s">
        <v>28</v>
      </c>
      <c r="N141" s="233" t="s">
        <v>46</v>
      </c>
      <c r="O141" s="64"/>
      <c r="P141" s="195">
        <f>O141*H141</f>
        <v>0</v>
      </c>
      <c r="Q141" s="195">
        <v>4.4999999999999998E-2</v>
      </c>
      <c r="R141" s="195">
        <f>Q141*H141</f>
        <v>4.4999999999999998E-2</v>
      </c>
      <c r="S141" s="195">
        <v>0</v>
      </c>
      <c r="T141" s="196">
        <f>S141*H141</f>
        <v>0</v>
      </c>
      <c r="AR141" s="197" t="s">
        <v>230</v>
      </c>
      <c r="AT141" s="197" t="s">
        <v>269</v>
      </c>
      <c r="AU141" s="197" t="s">
        <v>84</v>
      </c>
      <c r="AY141" s="18" t="s">
        <v>182</v>
      </c>
      <c r="BE141" s="198">
        <f>IF(N141="základní",J141,0)</f>
        <v>0</v>
      </c>
      <c r="BF141" s="198">
        <f>IF(N141="snížená",J141,0)</f>
        <v>0</v>
      </c>
      <c r="BG141" s="198">
        <f>IF(N141="zákl. přenesená",J141,0)</f>
        <v>0</v>
      </c>
      <c r="BH141" s="198">
        <f>IF(N141="sníž. přenesená",J141,0)</f>
        <v>0</v>
      </c>
      <c r="BI141" s="198">
        <f>IF(N141="nulová",J141,0)</f>
        <v>0</v>
      </c>
      <c r="BJ141" s="18" t="s">
        <v>82</v>
      </c>
      <c r="BK141" s="198">
        <f>ROUND(I141*H141,2)</f>
        <v>0</v>
      </c>
      <c r="BL141" s="18" t="s">
        <v>189</v>
      </c>
      <c r="BM141" s="197" t="s">
        <v>284</v>
      </c>
    </row>
    <row r="142" spans="2:65" s="1" customFormat="1" ht="16.5" customHeight="1">
      <c r="B142" s="35"/>
      <c r="C142" s="186" t="s">
        <v>285</v>
      </c>
      <c r="D142" s="186" t="s">
        <v>184</v>
      </c>
      <c r="E142" s="187" t="s">
        <v>286</v>
      </c>
      <c r="F142" s="188" t="s">
        <v>287</v>
      </c>
      <c r="G142" s="189" t="s">
        <v>265</v>
      </c>
      <c r="H142" s="190">
        <v>1</v>
      </c>
      <c r="I142" s="191"/>
      <c r="J142" s="192">
        <f>ROUND(I142*H142,2)</f>
        <v>0</v>
      </c>
      <c r="K142" s="188" t="s">
        <v>188</v>
      </c>
      <c r="L142" s="39"/>
      <c r="M142" s="193" t="s">
        <v>28</v>
      </c>
      <c r="N142" s="194" t="s">
        <v>46</v>
      </c>
      <c r="O142" s="64"/>
      <c r="P142" s="195">
        <f>O142*H142</f>
        <v>0</v>
      </c>
      <c r="Q142" s="195">
        <v>0</v>
      </c>
      <c r="R142" s="195">
        <f>Q142*H142</f>
        <v>0</v>
      </c>
      <c r="S142" s="195">
        <v>0</v>
      </c>
      <c r="T142" s="196">
        <f>S142*H142</f>
        <v>0</v>
      </c>
      <c r="AR142" s="197" t="s">
        <v>189</v>
      </c>
      <c r="AT142" s="197" t="s">
        <v>184</v>
      </c>
      <c r="AU142" s="197" t="s">
        <v>84</v>
      </c>
      <c r="AY142" s="18" t="s">
        <v>182</v>
      </c>
      <c r="BE142" s="198">
        <f>IF(N142="základní",J142,0)</f>
        <v>0</v>
      </c>
      <c r="BF142" s="198">
        <f>IF(N142="snížená",J142,0)</f>
        <v>0</v>
      </c>
      <c r="BG142" s="198">
        <f>IF(N142="zákl. přenesená",J142,0)</f>
        <v>0</v>
      </c>
      <c r="BH142" s="198">
        <f>IF(N142="sníž. přenesená",J142,0)</f>
        <v>0</v>
      </c>
      <c r="BI142" s="198">
        <f>IF(N142="nulová",J142,0)</f>
        <v>0</v>
      </c>
      <c r="BJ142" s="18" t="s">
        <v>82</v>
      </c>
      <c r="BK142" s="198">
        <f>ROUND(I142*H142,2)</f>
        <v>0</v>
      </c>
      <c r="BL142" s="18" t="s">
        <v>189</v>
      </c>
      <c r="BM142" s="197" t="s">
        <v>288</v>
      </c>
    </row>
    <row r="143" spans="2:65" s="1" customFormat="1" ht="48.75">
      <c r="B143" s="35"/>
      <c r="C143" s="36"/>
      <c r="D143" s="199" t="s">
        <v>191</v>
      </c>
      <c r="E143" s="36"/>
      <c r="F143" s="200" t="s">
        <v>280</v>
      </c>
      <c r="G143" s="36"/>
      <c r="H143" s="36"/>
      <c r="I143" s="115"/>
      <c r="J143" s="36"/>
      <c r="K143" s="36"/>
      <c r="L143" s="39"/>
      <c r="M143" s="201"/>
      <c r="N143" s="64"/>
      <c r="O143" s="64"/>
      <c r="P143" s="64"/>
      <c r="Q143" s="64"/>
      <c r="R143" s="64"/>
      <c r="S143" s="64"/>
      <c r="T143" s="65"/>
      <c r="AT143" s="18" t="s">
        <v>191</v>
      </c>
      <c r="AU143" s="18" t="s">
        <v>84</v>
      </c>
    </row>
    <row r="144" spans="2:65" s="1" customFormat="1" ht="16.5" customHeight="1">
      <c r="B144" s="35"/>
      <c r="C144" s="224" t="s">
        <v>289</v>
      </c>
      <c r="D144" s="224" t="s">
        <v>269</v>
      </c>
      <c r="E144" s="225" t="s">
        <v>290</v>
      </c>
      <c r="F144" s="226" t="s">
        <v>291</v>
      </c>
      <c r="G144" s="227" t="s">
        <v>265</v>
      </c>
      <c r="H144" s="228">
        <v>1</v>
      </c>
      <c r="I144" s="229"/>
      <c r="J144" s="230">
        <f>ROUND(I144*H144,2)</f>
        <v>0</v>
      </c>
      <c r="K144" s="226" t="s">
        <v>28</v>
      </c>
      <c r="L144" s="231"/>
      <c r="M144" s="232" t="s">
        <v>28</v>
      </c>
      <c r="N144" s="233" t="s">
        <v>46</v>
      </c>
      <c r="O144" s="64"/>
      <c r="P144" s="195">
        <f>O144*H144</f>
        <v>0</v>
      </c>
      <c r="Q144" s="195">
        <v>0.25</v>
      </c>
      <c r="R144" s="195">
        <f>Q144*H144</f>
        <v>0.25</v>
      </c>
      <c r="S144" s="195">
        <v>0</v>
      </c>
      <c r="T144" s="196">
        <f>S144*H144</f>
        <v>0</v>
      </c>
      <c r="AR144" s="197" t="s">
        <v>230</v>
      </c>
      <c r="AT144" s="197" t="s">
        <v>269</v>
      </c>
      <c r="AU144" s="197" t="s">
        <v>84</v>
      </c>
      <c r="AY144" s="18" t="s">
        <v>182</v>
      </c>
      <c r="BE144" s="198">
        <f>IF(N144="základní",J144,0)</f>
        <v>0</v>
      </c>
      <c r="BF144" s="198">
        <f>IF(N144="snížená",J144,0)</f>
        <v>0</v>
      </c>
      <c r="BG144" s="198">
        <f>IF(N144="zákl. přenesená",J144,0)</f>
        <v>0</v>
      </c>
      <c r="BH144" s="198">
        <f>IF(N144="sníž. přenesená",J144,0)</f>
        <v>0</v>
      </c>
      <c r="BI144" s="198">
        <f>IF(N144="nulová",J144,0)</f>
        <v>0</v>
      </c>
      <c r="BJ144" s="18" t="s">
        <v>82</v>
      </c>
      <c r="BK144" s="198">
        <f>ROUND(I144*H144,2)</f>
        <v>0</v>
      </c>
      <c r="BL144" s="18" t="s">
        <v>189</v>
      </c>
      <c r="BM144" s="197" t="s">
        <v>292</v>
      </c>
    </row>
    <row r="145" spans="2:65" s="11" customFormat="1" ht="22.9" customHeight="1">
      <c r="B145" s="170"/>
      <c r="C145" s="171"/>
      <c r="D145" s="172" t="s">
        <v>74</v>
      </c>
      <c r="E145" s="184" t="s">
        <v>214</v>
      </c>
      <c r="F145" s="184" t="s">
        <v>293</v>
      </c>
      <c r="G145" s="171"/>
      <c r="H145" s="171"/>
      <c r="I145" s="174"/>
      <c r="J145" s="185">
        <f>BK145</f>
        <v>0</v>
      </c>
      <c r="K145" s="171"/>
      <c r="L145" s="176"/>
      <c r="M145" s="177"/>
      <c r="N145" s="178"/>
      <c r="O145" s="178"/>
      <c r="P145" s="179">
        <f>SUM(P146:P155)</f>
        <v>0</v>
      </c>
      <c r="Q145" s="178"/>
      <c r="R145" s="179">
        <f>SUM(R146:R155)</f>
        <v>5.2567468799999997</v>
      </c>
      <c r="S145" s="178"/>
      <c r="T145" s="180">
        <f>SUM(T146:T155)</f>
        <v>0</v>
      </c>
      <c r="AR145" s="181" t="s">
        <v>82</v>
      </c>
      <c r="AT145" s="182" t="s">
        <v>74</v>
      </c>
      <c r="AU145" s="182" t="s">
        <v>82</v>
      </c>
      <c r="AY145" s="181" t="s">
        <v>182</v>
      </c>
      <c r="BK145" s="183">
        <f>SUM(BK146:BK155)</f>
        <v>0</v>
      </c>
    </row>
    <row r="146" spans="2:65" s="1" customFormat="1" ht="16.5" customHeight="1">
      <c r="B146" s="35"/>
      <c r="C146" s="186" t="s">
        <v>294</v>
      </c>
      <c r="D146" s="186" t="s">
        <v>184</v>
      </c>
      <c r="E146" s="187" t="s">
        <v>295</v>
      </c>
      <c r="F146" s="188" t="s">
        <v>296</v>
      </c>
      <c r="G146" s="189" t="s">
        <v>250</v>
      </c>
      <c r="H146" s="190">
        <v>3.9009999999999998</v>
      </c>
      <c r="I146" s="191"/>
      <c r="J146" s="192">
        <f>ROUND(I146*H146,2)</f>
        <v>0</v>
      </c>
      <c r="K146" s="188" t="s">
        <v>188</v>
      </c>
      <c r="L146" s="39"/>
      <c r="M146" s="193" t="s">
        <v>28</v>
      </c>
      <c r="N146" s="194" t="s">
        <v>46</v>
      </c>
      <c r="O146" s="64"/>
      <c r="P146" s="195">
        <f>O146*H146</f>
        <v>0</v>
      </c>
      <c r="Q146" s="195">
        <v>0</v>
      </c>
      <c r="R146" s="195">
        <f>Q146*H146</f>
        <v>0</v>
      </c>
      <c r="S146" s="195">
        <v>0</v>
      </c>
      <c r="T146" s="196">
        <f>S146*H146</f>
        <v>0</v>
      </c>
      <c r="AR146" s="197" t="s">
        <v>189</v>
      </c>
      <c r="AT146" s="197" t="s">
        <v>184</v>
      </c>
      <c r="AU146" s="197" t="s">
        <v>84</v>
      </c>
      <c r="AY146" s="18" t="s">
        <v>182</v>
      </c>
      <c r="BE146" s="198">
        <f>IF(N146="základní",J146,0)</f>
        <v>0</v>
      </c>
      <c r="BF146" s="198">
        <f>IF(N146="snížená",J146,0)</f>
        <v>0</v>
      </c>
      <c r="BG146" s="198">
        <f>IF(N146="zákl. přenesená",J146,0)</f>
        <v>0</v>
      </c>
      <c r="BH146" s="198">
        <f>IF(N146="sníž. přenesená",J146,0)</f>
        <v>0</v>
      </c>
      <c r="BI146" s="198">
        <f>IF(N146="nulová",J146,0)</f>
        <v>0</v>
      </c>
      <c r="BJ146" s="18" t="s">
        <v>82</v>
      </c>
      <c r="BK146" s="198">
        <f>ROUND(I146*H146,2)</f>
        <v>0</v>
      </c>
      <c r="BL146" s="18" t="s">
        <v>189</v>
      </c>
      <c r="BM146" s="197" t="s">
        <v>297</v>
      </c>
    </row>
    <row r="147" spans="2:65" s="12" customFormat="1">
      <c r="B147" s="202"/>
      <c r="C147" s="203"/>
      <c r="D147" s="199" t="s">
        <v>193</v>
      </c>
      <c r="E147" s="204" t="s">
        <v>28</v>
      </c>
      <c r="F147" s="205" t="s">
        <v>298</v>
      </c>
      <c r="G147" s="203"/>
      <c r="H147" s="206">
        <v>3.9009999999999998</v>
      </c>
      <c r="I147" s="207"/>
      <c r="J147" s="203"/>
      <c r="K147" s="203"/>
      <c r="L147" s="208"/>
      <c r="M147" s="209"/>
      <c r="N147" s="210"/>
      <c r="O147" s="210"/>
      <c r="P147" s="210"/>
      <c r="Q147" s="210"/>
      <c r="R147" s="210"/>
      <c r="S147" s="210"/>
      <c r="T147" s="211"/>
      <c r="AT147" s="212" t="s">
        <v>193</v>
      </c>
      <c r="AU147" s="212" t="s">
        <v>84</v>
      </c>
      <c r="AV147" s="12" t="s">
        <v>84</v>
      </c>
      <c r="AW147" s="12" t="s">
        <v>36</v>
      </c>
      <c r="AX147" s="12" t="s">
        <v>82</v>
      </c>
      <c r="AY147" s="212" t="s">
        <v>182</v>
      </c>
    </row>
    <row r="148" spans="2:65" s="1" customFormat="1" ht="16.5" customHeight="1">
      <c r="B148" s="35"/>
      <c r="C148" s="186" t="s">
        <v>7</v>
      </c>
      <c r="D148" s="186" t="s">
        <v>184</v>
      </c>
      <c r="E148" s="187" t="s">
        <v>299</v>
      </c>
      <c r="F148" s="188" t="s">
        <v>300</v>
      </c>
      <c r="G148" s="189" t="s">
        <v>250</v>
      </c>
      <c r="H148" s="190">
        <v>18.623999999999999</v>
      </c>
      <c r="I148" s="191"/>
      <c r="J148" s="192">
        <f>ROUND(I148*H148,2)</f>
        <v>0</v>
      </c>
      <c r="K148" s="188" t="s">
        <v>188</v>
      </c>
      <c r="L148" s="39"/>
      <c r="M148" s="193" t="s">
        <v>28</v>
      </c>
      <c r="N148" s="194" t="s">
        <v>46</v>
      </c>
      <c r="O148" s="64"/>
      <c r="P148" s="195">
        <f>O148*H148</f>
        <v>0</v>
      </c>
      <c r="Q148" s="195">
        <v>0</v>
      </c>
      <c r="R148" s="195">
        <f>Q148*H148</f>
        <v>0</v>
      </c>
      <c r="S148" s="195">
        <v>0</v>
      </c>
      <c r="T148" s="196">
        <f>S148*H148</f>
        <v>0</v>
      </c>
      <c r="AR148" s="197" t="s">
        <v>189</v>
      </c>
      <c r="AT148" s="197" t="s">
        <v>184</v>
      </c>
      <c r="AU148" s="197" t="s">
        <v>84</v>
      </c>
      <c r="AY148" s="18" t="s">
        <v>182</v>
      </c>
      <c r="BE148" s="198">
        <f>IF(N148="základní",J148,0)</f>
        <v>0</v>
      </c>
      <c r="BF148" s="198">
        <f>IF(N148="snížená",J148,0)</f>
        <v>0</v>
      </c>
      <c r="BG148" s="198">
        <f>IF(N148="zákl. přenesená",J148,0)</f>
        <v>0</v>
      </c>
      <c r="BH148" s="198">
        <f>IF(N148="sníž. přenesená",J148,0)</f>
        <v>0</v>
      </c>
      <c r="BI148" s="198">
        <f>IF(N148="nulová",J148,0)</f>
        <v>0</v>
      </c>
      <c r="BJ148" s="18" t="s">
        <v>82</v>
      </c>
      <c r="BK148" s="198">
        <f>ROUND(I148*H148,2)</f>
        <v>0</v>
      </c>
      <c r="BL148" s="18" t="s">
        <v>189</v>
      </c>
      <c r="BM148" s="197" t="s">
        <v>301</v>
      </c>
    </row>
    <row r="149" spans="2:65" s="12" customFormat="1">
      <c r="B149" s="202"/>
      <c r="C149" s="203"/>
      <c r="D149" s="199" t="s">
        <v>193</v>
      </c>
      <c r="E149" s="204" t="s">
        <v>28</v>
      </c>
      <c r="F149" s="205" t="s">
        <v>260</v>
      </c>
      <c r="G149" s="203"/>
      <c r="H149" s="206">
        <v>18.623999999999999</v>
      </c>
      <c r="I149" s="207"/>
      <c r="J149" s="203"/>
      <c r="K149" s="203"/>
      <c r="L149" s="208"/>
      <c r="M149" s="209"/>
      <c r="N149" s="210"/>
      <c r="O149" s="210"/>
      <c r="P149" s="210"/>
      <c r="Q149" s="210"/>
      <c r="R149" s="210"/>
      <c r="S149" s="210"/>
      <c r="T149" s="211"/>
      <c r="AT149" s="212" t="s">
        <v>193</v>
      </c>
      <c r="AU149" s="212" t="s">
        <v>84</v>
      </c>
      <c r="AV149" s="12" t="s">
        <v>84</v>
      </c>
      <c r="AW149" s="12" t="s">
        <v>36</v>
      </c>
      <c r="AX149" s="12" t="s">
        <v>75</v>
      </c>
      <c r="AY149" s="212" t="s">
        <v>182</v>
      </c>
    </row>
    <row r="150" spans="2:65" s="13" customFormat="1">
      <c r="B150" s="213"/>
      <c r="C150" s="214"/>
      <c r="D150" s="199" t="s">
        <v>193</v>
      </c>
      <c r="E150" s="215" t="s">
        <v>28</v>
      </c>
      <c r="F150" s="216" t="s">
        <v>196</v>
      </c>
      <c r="G150" s="214"/>
      <c r="H150" s="217">
        <v>18.623999999999999</v>
      </c>
      <c r="I150" s="218"/>
      <c r="J150" s="214"/>
      <c r="K150" s="214"/>
      <c r="L150" s="219"/>
      <c r="M150" s="220"/>
      <c r="N150" s="221"/>
      <c r="O150" s="221"/>
      <c r="P150" s="221"/>
      <c r="Q150" s="221"/>
      <c r="R150" s="221"/>
      <c r="S150" s="221"/>
      <c r="T150" s="222"/>
      <c r="AT150" s="223" t="s">
        <v>193</v>
      </c>
      <c r="AU150" s="223" t="s">
        <v>84</v>
      </c>
      <c r="AV150" s="13" t="s">
        <v>189</v>
      </c>
      <c r="AW150" s="13" t="s">
        <v>36</v>
      </c>
      <c r="AX150" s="13" t="s">
        <v>82</v>
      </c>
      <c r="AY150" s="223" t="s">
        <v>182</v>
      </c>
    </row>
    <row r="151" spans="2:65" s="1" customFormat="1" ht="36" customHeight="1">
      <c r="B151" s="35"/>
      <c r="C151" s="186" t="s">
        <v>302</v>
      </c>
      <c r="D151" s="186" t="s">
        <v>184</v>
      </c>
      <c r="E151" s="187" t="s">
        <v>303</v>
      </c>
      <c r="F151" s="188" t="s">
        <v>304</v>
      </c>
      <c r="G151" s="189" t="s">
        <v>250</v>
      </c>
      <c r="H151" s="190">
        <v>18.623999999999999</v>
      </c>
      <c r="I151" s="191"/>
      <c r="J151" s="192">
        <f>ROUND(I151*H151,2)</f>
        <v>0</v>
      </c>
      <c r="K151" s="188" t="s">
        <v>188</v>
      </c>
      <c r="L151" s="39"/>
      <c r="M151" s="193" t="s">
        <v>28</v>
      </c>
      <c r="N151" s="194" t="s">
        <v>46</v>
      </c>
      <c r="O151" s="64"/>
      <c r="P151" s="195">
        <f>O151*H151</f>
        <v>0</v>
      </c>
      <c r="Q151" s="195">
        <v>0.10362</v>
      </c>
      <c r="R151" s="195">
        <f>Q151*H151</f>
        <v>1.92981888</v>
      </c>
      <c r="S151" s="195">
        <v>0</v>
      </c>
      <c r="T151" s="196">
        <f>S151*H151</f>
        <v>0</v>
      </c>
      <c r="AR151" s="197" t="s">
        <v>189</v>
      </c>
      <c r="AT151" s="197" t="s">
        <v>184</v>
      </c>
      <c r="AU151" s="197" t="s">
        <v>84</v>
      </c>
      <c r="AY151" s="18" t="s">
        <v>182</v>
      </c>
      <c r="BE151" s="198">
        <f>IF(N151="základní",J151,0)</f>
        <v>0</v>
      </c>
      <c r="BF151" s="198">
        <f>IF(N151="snížená",J151,0)</f>
        <v>0</v>
      </c>
      <c r="BG151" s="198">
        <f>IF(N151="zákl. přenesená",J151,0)</f>
        <v>0</v>
      </c>
      <c r="BH151" s="198">
        <f>IF(N151="sníž. přenesená",J151,0)</f>
        <v>0</v>
      </c>
      <c r="BI151" s="198">
        <f>IF(N151="nulová",J151,0)</f>
        <v>0</v>
      </c>
      <c r="BJ151" s="18" t="s">
        <v>82</v>
      </c>
      <c r="BK151" s="198">
        <f>ROUND(I151*H151,2)</f>
        <v>0</v>
      </c>
      <c r="BL151" s="18" t="s">
        <v>189</v>
      </c>
      <c r="BM151" s="197" t="s">
        <v>305</v>
      </c>
    </row>
    <row r="152" spans="2:65" s="1" customFormat="1" ht="107.25">
      <c r="B152" s="35"/>
      <c r="C152" s="36"/>
      <c r="D152" s="199" t="s">
        <v>191</v>
      </c>
      <c r="E152" s="36"/>
      <c r="F152" s="200" t="s">
        <v>306</v>
      </c>
      <c r="G152" s="36"/>
      <c r="H152" s="36"/>
      <c r="I152" s="115"/>
      <c r="J152" s="36"/>
      <c r="K152" s="36"/>
      <c r="L152" s="39"/>
      <c r="M152" s="201"/>
      <c r="N152" s="64"/>
      <c r="O152" s="64"/>
      <c r="P152" s="64"/>
      <c r="Q152" s="64"/>
      <c r="R152" s="64"/>
      <c r="S152" s="64"/>
      <c r="T152" s="65"/>
      <c r="AT152" s="18" t="s">
        <v>191</v>
      </c>
      <c r="AU152" s="18" t="s">
        <v>84</v>
      </c>
    </row>
    <row r="153" spans="2:65" s="12" customFormat="1">
      <c r="B153" s="202"/>
      <c r="C153" s="203"/>
      <c r="D153" s="199" t="s">
        <v>193</v>
      </c>
      <c r="E153" s="204" t="s">
        <v>28</v>
      </c>
      <c r="F153" s="205" t="s">
        <v>307</v>
      </c>
      <c r="G153" s="203"/>
      <c r="H153" s="206">
        <v>18.623999999999999</v>
      </c>
      <c r="I153" s="207"/>
      <c r="J153" s="203"/>
      <c r="K153" s="203"/>
      <c r="L153" s="208"/>
      <c r="M153" s="209"/>
      <c r="N153" s="210"/>
      <c r="O153" s="210"/>
      <c r="P153" s="210"/>
      <c r="Q153" s="210"/>
      <c r="R153" s="210"/>
      <c r="S153" s="210"/>
      <c r="T153" s="211"/>
      <c r="AT153" s="212" t="s">
        <v>193</v>
      </c>
      <c r="AU153" s="212" t="s">
        <v>84</v>
      </c>
      <c r="AV153" s="12" t="s">
        <v>84</v>
      </c>
      <c r="AW153" s="12" t="s">
        <v>36</v>
      </c>
      <c r="AX153" s="12" t="s">
        <v>82</v>
      </c>
      <c r="AY153" s="212" t="s">
        <v>182</v>
      </c>
    </row>
    <row r="154" spans="2:65" s="1" customFormat="1" ht="16.5" customHeight="1">
      <c r="B154" s="35"/>
      <c r="C154" s="224" t="s">
        <v>308</v>
      </c>
      <c r="D154" s="224" t="s">
        <v>269</v>
      </c>
      <c r="E154" s="225" t="s">
        <v>309</v>
      </c>
      <c r="F154" s="226" t="s">
        <v>310</v>
      </c>
      <c r="G154" s="227" t="s">
        <v>250</v>
      </c>
      <c r="H154" s="228">
        <v>18.902999999999999</v>
      </c>
      <c r="I154" s="229"/>
      <c r="J154" s="230">
        <f>ROUND(I154*H154,2)</f>
        <v>0</v>
      </c>
      <c r="K154" s="226" t="s">
        <v>188</v>
      </c>
      <c r="L154" s="231"/>
      <c r="M154" s="232" t="s">
        <v>28</v>
      </c>
      <c r="N154" s="233" t="s">
        <v>46</v>
      </c>
      <c r="O154" s="64"/>
      <c r="P154" s="195">
        <f>O154*H154</f>
        <v>0</v>
      </c>
      <c r="Q154" s="195">
        <v>0.17599999999999999</v>
      </c>
      <c r="R154" s="195">
        <f>Q154*H154</f>
        <v>3.3269279999999997</v>
      </c>
      <c r="S154" s="195">
        <v>0</v>
      </c>
      <c r="T154" s="196">
        <f>S154*H154</f>
        <v>0</v>
      </c>
      <c r="AR154" s="197" t="s">
        <v>230</v>
      </c>
      <c r="AT154" s="197" t="s">
        <v>269</v>
      </c>
      <c r="AU154" s="197" t="s">
        <v>84</v>
      </c>
      <c r="AY154" s="18" t="s">
        <v>182</v>
      </c>
      <c r="BE154" s="198">
        <f>IF(N154="základní",J154,0)</f>
        <v>0</v>
      </c>
      <c r="BF154" s="198">
        <f>IF(N154="snížená",J154,0)</f>
        <v>0</v>
      </c>
      <c r="BG154" s="198">
        <f>IF(N154="zákl. přenesená",J154,0)</f>
        <v>0</v>
      </c>
      <c r="BH154" s="198">
        <f>IF(N154="sníž. přenesená",J154,0)</f>
        <v>0</v>
      </c>
      <c r="BI154" s="198">
        <f>IF(N154="nulová",J154,0)</f>
        <v>0</v>
      </c>
      <c r="BJ154" s="18" t="s">
        <v>82</v>
      </c>
      <c r="BK154" s="198">
        <f>ROUND(I154*H154,2)</f>
        <v>0</v>
      </c>
      <c r="BL154" s="18" t="s">
        <v>189</v>
      </c>
      <c r="BM154" s="197" t="s">
        <v>311</v>
      </c>
    </row>
    <row r="155" spans="2:65" s="12" customFormat="1">
      <c r="B155" s="202"/>
      <c r="C155" s="203"/>
      <c r="D155" s="199" t="s">
        <v>193</v>
      </c>
      <c r="E155" s="204" t="s">
        <v>28</v>
      </c>
      <c r="F155" s="205" t="s">
        <v>312</v>
      </c>
      <c r="G155" s="203"/>
      <c r="H155" s="206">
        <v>18.902999999999999</v>
      </c>
      <c r="I155" s="207"/>
      <c r="J155" s="203"/>
      <c r="K155" s="203"/>
      <c r="L155" s="208"/>
      <c r="M155" s="209"/>
      <c r="N155" s="210"/>
      <c r="O155" s="210"/>
      <c r="P155" s="210"/>
      <c r="Q155" s="210"/>
      <c r="R155" s="210"/>
      <c r="S155" s="210"/>
      <c r="T155" s="211"/>
      <c r="AT155" s="212" t="s">
        <v>193</v>
      </c>
      <c r="AU155" s="212" t="s">
        <v>84</v>
      </c>
      <c r="AV155" s="12" t="s">
        <v>84</v>
      </c>
      <c r="AW155" s="12" t="s">
        <v>36</v>
      </c>
      <c r="AX155" s="12" t="s">
        <v>82</v>
      </c>
      <c r="AY155" s="212" t="s">
        <v>182</v>
      </c>
    </row>
    <row r="156" spans="2:65" s="11" customFormat="1" ht="22.9" customHeight="1">
      <c r="B156" s="170"/>
      <c r="C156" s="171"/>
      <c r="D156" s="172" t="s">
        <v>74</v>
      </c>
      <c r="E156" s="184" t="s">
        <v>235</v>
      </c>
      <c r="F156" s="184" t="s">
        <v>313</v>
      </c>
      <c r="G156" s="171"/>
      <c r="H156" s="171"/>
      <c r="I156" s="174"/>
      <c r="J156" s="185">
        <f>BK156</f>
        <v>0</v>
      </c>
      <c r="K156" s="171"/>
      <c r="L156" s="176"/>
      <c r="M156" s="177"/>
      <c r="N156" s="178"/>
      <c r="O156" s="178"/>
      <c r="P156" s="179">
        <f>SUM(P157:P166)</f>
        <v>0</v>
      </c>
      <c r="Q156" s="178"/>
      <c r="R156" s="179">
        <f>SUM(R157:R166)</f>
        <v>2.5614414000000001</v>
      </c>
      <c r="S156" s="178"/>
      <c r="T156" s="180">
        <f>SUM(T157:T166)</f>
        <v>0.12318999999999998</v>
      </c>
      <c r="AR156" s="181" t="s">
        <v>82</v>
      </c>
      <c r="AT156" s="182" t="s">
        <v>74</v>
      </c>
      <c r="AU156" s="182" t="s">
        <v>82</v>
      </c>
      <c r="AY156" s="181" t="s">
        <v>182</v>
      </c>
      <c r="BK156" s="183">
        <f>SUM(BK157:BK166)</f>
        <v>0</v>
      </c>
    </row>
    <row r="157" spans="2:65" s="1" customFormat="1" ht="24" customHeight="1">
      <c r="B157" s="35"/>
      <c r="C157" s="186" t="s">
        <v>314</v>
      </c>
      <c r="D157" s="186" t="s">
        <v>184</v>
      </c>
      <c r="E157" s="187" t="s">
        <v>315</v>
      </c>
      <c r="F157" s="188" t="s">
        <v>316</v>
      </c>
      <c r="G157" s="189" t="s">
        <v>317</v>
      </c>
      <c r="H157" s="190">
        <v>12.53</v>
      </c>
      <c r="I157" s="191"/>
      <c r="J157" s="192">
        <f>ROUND(I157*H157,2)</f>
        <v>0</v>
      </c>
      <c r="K157" s="188" t="s">
        <v>188</v>
      </c>
      <c r="L157" s="39"/>
      <c r="M157" s="193" t="s">
        <v>28</v>
      </c>
      <c r="N157" s="194" t="s">
        <v>46</v>
      </c>
      <c r="O157" s="64"/>
      <c r="P157" s="195">
        <f>O157*H157</f>
        <v>0</v>
      </c>
      <c r="Q157" s="195">
        <v>0.15540000000000001</v>
      </c>
      <c r="R157" s="195">
        <f>Q157*H157</f>
        <v>1.9471620000000001</v>
      </c>
      <c r="S157" s="195">
        <v>0</v>
      </c>
      <c r="T157" s="196">
        <f>S157*H157</f>
        <v>0</v>
      </c>
      <c r="AR157" s="197" t="s">
        <v>189</v>
      </c>
      <c r="AT157" s="197" t="s">
        <v>184</v>
      </c>
      <c r="AU157" s="197" t="s">
        <v>84</v>
      </c>
      <c r="AY157" s="18" t="s">
        <v>182</v>
      </c>
      <c r="BE157" s="198">
        <f>IF(N157="základní",J157,0)</f>
        <v>0</v>
      </c>
      <c r="BF157" s="198">
        <f>IF(N157="snížená",J157,0)</f>
        <v>0</v>
      </c>
      <c r="BG157" s="198">
        <f>IF(N157="zákl. přenesená",J157,0)</f>
        <v>0</v>
      </c>
      <c r="BH157" s="198">
        <f>IF(N157="sníž. přenesená",J157,0)</f>
        <v>0</v>
      </c>
      <c r="BI157" s="198">
        <f>IF(N157="nulová",J157,0)</f>
        <v>0</v>
      </c>
      <c r="BJ157" s="18" t="s">
        <v>82</v>
      </c>
      <c r="BK157" s="198">
        <f>ROUND(I157*H157,2)</f>
        <v>0</v>
      </c>
      <c r="BL157" s="18" t="s">
        <v>189</v>
      </c>
      <c r="BM157" s="197" t="s">
        <v>318</v>
      </c>
    </row>
    <row r="158" spans="2:65" s="1" customFormat="1" ht="87.75">
      <c r="B158" s="35"/>
      <c r="C158" s="36"/>
      <c r="D158" s="199" t="s">
        <v>191</v>
      </c>
      <c r="E158" s="36"/>
      <c r="F158" s="200" t="s">
        <v>319</v>
      </c>
      <c r="G158" s="36"/>
      <c r="H158" s="36"/>
      <c r="I158" s="115"/>
      <c r="J158" s="36"/>
      <c r="K158" s="36"/>
      <c r="L158" s="39"/>
      <c r="M158" s="201"/>
      <c r="N158" s="64"/>
      <c r="O158" s="64"/>
      <c r="P158" s="64"/>
      <c r="Q158" s="64"/>
      <c r="R158" s="64"/>
      <c r="S158" s="64"/>
      <c r="T158" s="65"/>
      <c r="AT158" s="18" t="s">
        <v>191</v>
      </c>
      <c r="AU158" s="18" t="s">
        <v>84</v>
      </c>
    </row>
    <row r="159" spans="2:65" s="12" customFormat="1">
      <c r="B159" s="202"/>
      <c r="C159" s="203"/>
      <c r="D159" s="199" t="s">
        <v>193</v>
      </c>
      <c r="E159" s="204" t="s">
        <v>28</v>
      </c>
      <c r="F159" s="205" t="s">
        <v>320</v>
      </c>
      <c r="G159" s="203"/>
      <c r="H159" s="206">
        <v>7.68</v>
      </c>
      <c r="I159" s="207"/>
      <c r="J159" s="203"/>
      <c r="K159" s="203"/>
      <c r="L159" s="208"/>
      <c r="M159" s="209"/>
      <c r="N159" s="210"/>
      <c r="O159" s="210"/>
      <c r="P159" s="210"/>
      <c r="Q159" s="210"/>
      <c r="R159" s="210"/>
      <c r="S159" s="210"/>
      <c r="T159" s="211"/>
      <c r="AT159" s="212" t="s">
        <v>193</v>
      </c>
      <c r="AU159" s="212" t="s">
        <v>84</v>
      </c>
      <c r="AV159" s="12" t="s">
        <v>84</v>
      </c>
      <c r="AW159" s="12" t="s">
        <v>36</v>
      </c>
      <c r="AX159" s="12" t="s">
        <v>75</v>
      </c>
      <c r="AY159" s="212" t="s">
        <v>182</v>
      </c>
    </row>
    <row r="160" spans="2:65" s="12" customFormat="1">
      <c r="B160" s="202"/>
      <c r="C160" s="203"/>
      <c r="D160" s="199" t="s">
        <v>193</v>
      </c>
      <c r="E160" s="204" t="s">
        <v>28</v>
      </c>
      <c r="F160" s="205" t="s">
        <v>321</v>
      </c>
      <c r="G160" s="203"/>
      <c r="H160" s="206">
        <v>4.8499999999999996</v>
      </c>
      <c r="I160" s="207"/>
      <c r="J160" s="203"/>
      <c r="K160" s="203"/>
      <c r="L160" s="208"/>
      <c r="M160" s="209"/>
      <c r="N160" s="210"/>
      <c r="O160" s="210"/>
      <c r="P160" s="210"/>
      <c r="Q160" s="210"/>
      <c r="R160" s="210"/>
      <c r="S160" s="210"/>
      <c r="T160" s="211"/>
      <c r="AT160" s="212" t="s">
        <v>193</v>
      </c>
      <c r="AU160" s="212" t="s">
        <v>84</v>
      </c>
      <c r="AV160" s="12" t="s">
        <v>84</v>
      </c>
      <c r="AW160" s="12" t="s">
        <v>36</v>
      </c>
      <c r="AX160" s="12" t="s">
        <v>75</v>
      </c>
      <c r="AY160" s="212" t="s">
        <v>182</v>
      </c>
    </row>
    <row r="161" spans="2:65" s="13" customFormat="1">
      <c r="B161" s="213"/>
      <c r="C161" s="214"/>
      <c r="D161" s="199" t="s">
        <v>193</v>
      </c>
      <c r="E161" s="215" t="s">
        <v>28</v>
      </c>
      <c r="F161" s="216" t="s">
        <v>196</v>
      </c>
      <c r="G161" s="214"/>
      <c r="H161" s="217">
        <v>12.53</v>
      </c>
      <c r="I161" s="218"/>
      <c r="J161" s="214"/>
      <c r="K161" s="214"/>
      <c r="L161" s="219"/>
      <c r="M161" s="220"/>
      <c r="N161" s="221"/>
      <c r="O161" s="221"/>
      <c r="P161" s="221"/>
      <c r="Q161" s="221"/>
      <c r="R161" s="221"/>
      <c r="S161" s="221"/>
      <c r="T161" s="222"/>
      <c r="AT161" s="223" t="s">
        <v>193</v>
      </c>
      <c r="AU161" s="223" t="s">
        <v>84</v>
      </c>
      <c r="AV161" s="13" t="s">
        <v>189</v>
      </c>
      <c r="AW161" s="13" t="s">
        <v>36</v>
      </c>
      <c r="AX161" s="13" t="s">
        <v>82</v>
      </c>
      <c r="AY161" s="223" t="s">
        <v>182</v>
      </c>
    </row>
    <row r="162" spans="2:65" s="1" customFormat="1" ht="16.5" customHeight="1">
      <c r="B162" s="35"/>
      <c r="C162" s="224" t="s">
        <v>322</v>
      </c>
      <c r="D162" s="224" t="s">
        <v>269</v>
      </c>
      <c r="E162" s="225" t="s">
        <v>323</v>
      </c>
      <c r="F162" s="226" t="s">
        <v>324</v>
      </c>
      <c r="G162" s="227" t="s">
        <v>317</v>
      </c>
      <c r="H162" s="228">
        <v>12.718</v>
      </c>
      <c r="I162" s="229"/>
      <c r="J162" s="230">
        <f>ROUND(I162*H162,2)</f>
        <v>0</v>
      </c>
      <c r="K162" s="226" t="s">
        <v>188</v>
      </c>
      <c r="L162" s="231"/>
      <c r="M162" s="232" t="s">
        <v>28</v>
      </c>
      <c r="N162" s="233" t="s">
        <v>46</v>
      </c>
      <c r="O162" s="64"/>
      <c r="P162" s="195">
        <f>O162*H162</f>
        <v>0</v>
      </c>
      <c r="Q162" s="195">
        <v>4.8300000000000003E-2</v>
      </c>
      <c r="R162" s="195">
        <f>Q162*H162</f>
        <v>0.61427940000000003</v>
      </c>
      <c r="S162" s="195">
        <v>0</v>
      </c>
      <c r="T162" s="196">
        <f>S162*H162</f>
        <v>0</v>
      </c>
      <c r="AR162" s="197" t="s">
        <v>230</v>
      </c>
      <c r="AT162" s="197" t="s">
        <v>269</v>
      </c>
      <c r="AU162" s="197" t="s">
        <v>84</v>
      </c>
      <c r="AY162" s="18" t="s">
        <v>182</v>
      </c>
      <c r="BE162" s="198">
        <f>IF(N162="základní",J162,0)</f>
        <v>0</v>
      </c>
      <c r="BF162" s="198">
        <f>IF(N162="snížená",J162,0)</f>
        <v>0</v>
      </c>
      <c r="BG162" s="198">
        <f>IF(N162="zákl. přenesená",J162,0)</f>
        <v>0</v>
      </c>
      <c r="BH162" s="198">
        <f>IF(N162="sníž. přenesená",J162,0)</f>
        <v>0</v>
      </c>
      <c r="BI162" s="198">
        <f>IF(N162="nulová",J162,0)</f>
        <v>0</v>
      </c>
      <c r="BJ162" s="18" t="s">
        <v>82</v>
      </c>
      <c r="BK162" s="198">
        <f>ROUND(I162*H162,2)</f>
        <v>0</v>
      </c>
      <c r="BL162" s="18" t="s">
        <v>189</v>
      </c>
      <c r="BM162" s="197" t="s">
        <v>325</v>
      </c>
    </row>
    <row r="163" spans="2:65" s="12" customFormat="1">
      <c r="B163" s="202"/>
      <c r="C163" s="203"/>
      <c r="D163" s="199" t="s">
        <v>193</v>
      </c>
      <c r="E163" s="204" t="s">
        <v>28</v>
      </c>
      <c r="F163" s="205" t="s">
        <v>326</v>
      </c>
      <c r="G163" s="203"/>
      <c r="H163" s="206">
        <v>12.718</v>
      </c>
      <c r="I163" s="207"/>
      <c r="J163" s="203"/>
      <c r="K163" s="203"/>
      <c r="L163" s="208"/>
      <c r="M163" s="209"/>
      <c r="N163" s="210"/>
      <c r="O163" s="210"/>
      <c r="P163" s="210"/>
      <c r="Q163" s="210"/>
      <c r="R163" s="210"/>
      <c r="S163" s="210"/>
      <c r="T163" s="211"/>
      <c r="AT163" s="212" t="s">
        <v>193</v>
      </c>
      <c r="AU163" s="212" t="s">
        <v>84</v>
      </c>
      <c r="AV163" s="12" t="s">
        <v>84</v>
      </c>
      <c r="AW163" s="12" t="s">
        <v>36</v>
      </c>
      <c r="AX163" s="12" t="s">
        <v>82</v>
      </c>
      <c r="AY163" s="212" t="s">
        <v>182</v>
      </c>
    </row>
    <row r="164" spans="2:65" s="1" customFormat="1" ht="16.5" customHeight="1">
      <c r="B164" s="35"/>
      <c r="C164" s="186" t="s">
        <v>327</v>
      </c>
      <c r="D164" s="186" t="s">
        <v>184</v>
      </c>
      <c r="E164" s="187" t="s">
        <v>328</v>
      </c>
      <c r="F164" s="188" t="s">
        <v>329</v>
      </c>
      <c r="G164" s="189" t="s">
        <v>317</v>
      </c>
      <c r="H164" s="190">
        <v>4.8499999999999996</v>
      </c>
      <c r="I164" s="191"/>
      <c r="J164" s="192">
        <f>ROUND(I164*H164,2)</f>
        <v>0</v>
      </c>
      <c r="K164" s="188" t="s">
        <v>188</v>
      </c>
      <c r="L164" s="39"/>
      <c r="M164" s="193" t="s">
        <v>28</v>
      </c>
      <c r="N164" s="194" t="s">
        <v>46</v>
      </c>
      <c r="O164" s="64"/>
      <c r="P164" s="195">
        <f>O164*H164</f>
        <v>0</v>
      </c>
      <c r="Q164" s="195">
        <v>0</v>
      </c>
      <c r="R164" s="195">
        <f>Q164*H164</f>
        <v>0</v>
      </c>
      <c r="S164" s="195">
        <v>2.5399999999999999E-2</v>
      </c>
      <c r="T164" s="196">
        <f>S164*H164</f>
        <v>0.12318999999999998</v>
      </c>
      <c r="AR164" s="197" t="s">
        <v>189</v>
      </c>
      <c r="AT164" s="197" t="s">
        <v>184</v>
      </c>
      <c r="AU164" s="197" t="s">
        <v>84</v>
      </c>
      <c r="AY164" s="18" t="s">
        <v>182</v>
      </c>
      <c r="BE164" s="198">
        <f>IF(N164="základní",J164,0)</f>
        <v>0</v>
      </c>
      <c r="BF164" s="198">
        <f>IF(N164="snížená",J164,0)</f>
        <v>0</v>
      </c>
      <c r="BG164" s="198">
        <f>IF(N164="zákl. přenesená",J164,0)</f>
        <v>0</v>
      </c>
      <c r="BH164" s="198">
        <f>IF(N164="sníž. přenesená",J164,0)</f>
        <v>0</v>
      </c>
      <c r="BI164" s="198">
        <f>IF(N164="nulová",J164,0)</f>
        <v>0</v>
      </c>
      <c r="BJ164" s="18" t="s">
        <v>82</v>
      </c>
      <c r="BK164" s="198">
        <f>ROUND(I164*H164,2)</f>
        <v>0</v>
      </c>
      <c r="BL164" s="18" t="s">
        <v>189</v>
      </c>
      <c r="BM164" s="197" t="s">
        <v>330</v>
      </c>
    </row>
    <row r="165" spans="2:65" s="1" customFormat="1" ht="39">
      <c r="B165" s="35"/>
      <c r="C165" s="36"/>
      <c r="D165" s="199" t="s">
        <v>191</v>
      </c>
      <c r="E165" s="36"/>
      <c r="F165" s="200" t="s">
        <v>331</v>
      </c>
      <c r="G165" s="36"/>
      <c r="H165" s="36"/>
      <c r="I165" s="115"/>
      <c r="J165" s="36"/>
      <c r="K165" s="36"/>
      <c r="L165" s="39"/>
      <c r="M165" s="201"/>
      <c r="N165" s="64"/>
      <c r="O165" s="64"/>
      <c r="P165" s="64"/>
      <c r="Q165" s="64"/>
      <c r="R165" s="64"/>
      <c r="S165" s="64"/>
      <c r="T165" s="65"/>
      <c r="AT165" s="18" t="s">
        <v>191</v>
      </c>
      <c r="AU165" s="18" t="s">
        <v>84</v>
      </c>
    </row>
    <row r="166" spans="2:65" s="1" customFormat="1" ht="16.5" customHeight="1">
      <c r="B166" s="35"/>
      <c r="C166" s="186" t="s">
        <v>332</v>
      </c>
      <c r="D166" s="186" t="s">
        <v>184</v>
      </c>
      <c r="E166" s="187" t="s">
        <v>333</v>
      </c>
      <c r="F166" s="188" t="s">
        <v>334</v>
      </c>
      <c r="G166" s="189" t="s">
        <v>335</v>
      </c>
      <c r="H166" s="190">
        <v>1</v>
      </c>
      <c r="I166" s="191"/>
      <c r="J166" s="192">
        <f>ROUND(I166*H166,2)</f>
        <v>0</v>
      </c>
      <c r="K166" s="188" t="s">
        <v>28</v>
      </c>
      <c r="L166" s="39"/>
      <c r="M166" s="193" t="s">
        <v>28</v>
      </c>
      <c r="N166" s="194" t="s">
        <v>46</v>
      </c>
      <c r="O166" s="64"/>
      <c r="P166" s="195">
        <f>O166*H166</f>
        <v>0</v>
      </c>
      <c r="Q166" s="195">
        <v>0</v>
      </c>
      <c r="R166" s="195">
        <f>Q166*H166</f>
        <v>0</v>
      </c>
      <c r="S166" s="195">
        <v>0</v>
      </c>
      <c r="T166" s="196">
        <f>S166*H166</f>
        <v>0</v>
      </c>
      <c r="AR166" s="197" t="s">
        <v>189</v>
      </c>
      <c r="AT166" s="197" t="s">
        <v>184</v>
      </c>
      <c r="AU166" s="197" t="s">
        <v>84</v>
      </c>
      <c r="AY166" s="18" t="s">
        <v>182</v>
      </c>
      <c r="BE166" s="198">
        <f>IF(N166="základní",J166,0)</f>
        <v>0</v>
      </c>
      <c r="BF166" s="198">
        <f>IF(N166="snížená",J166,0)</f>
        <v>0</v>
      </c>
      <c r="BG166" s="198">
        <f>IF(N166="zákl. přenesená",J166,0)</f>
        <v>0</v>
      </c>
      <c r="BH166" s="198">
        <f>IF(N166="sníž. přenesená",J166,0)</f>
        <v>0</v>
      </c>
      <c r="BI166" s="198">
        <f>IF(N166="nulová",J166,0)</f>
        <v>0</v>
      </c>
      <c r="BJ166" s="18" t="s">
        <v>82</v>
      </c>
      <c r="BK166" s="198">
        <f>ROUND(I166*H166,2)</f>
        <v>0</v>
      </c>
      <c r="BL166" s="18" t="s">
        <v>189</v>
      </c>
      <c r="BM166" s="197" t="s">
        <v>336</v>
      </c>
    </row>
    <row r="167" spans="2:65" s="11" customFormat="1" ht="22.9" customHeight="1">
      <c r="B167" s="170"/>
      <c r="C167" s="171"/>
      <c r="D167" s="172" t="s">
        <v>74</v>
      </c>
      <c r="E167" s="184" t="s">
        <v>337</v>
      </c>
      <c r="F167" s="184" t="s">
        <v>338</v>
      </c>
      <c r="G167" s="171"/>
      <c r="H167" s="171"/>
      <c r="I167" s="174"/>
      <c r="J167" s="185">
        <f>BK167</f>
        <v>0</v>
      </c>
      <c r="K167" s="171"/>
      <c r="L167" s="176"/>
      <c r="M167" s="177"/>
      <c r="N167" s="178"/>
      <c r="O167" s="178"/>
      <c r="P167" s="179">
        <f>SUM(P168:P169)</f>
        <v>0</v>
      </c>
      <c r="Q167" s="178"/>
      <c r="R167" s="179">
        <f>SUM(R168:R169)</f>
        <v>0</v>
      </c>
      <c r="S167" s="178"/>
      <c r="T167" s="180">
        <f>SUM(T168:T169)</f>
        <v>0</v>
      </c>
      <c r="AR167" s="181" t="s">
        <v>82</v>
      </c>
      <c r="AT167" s="182" t="s">
        <v>74</v>
      </c>
      <c r="AU167" s="182" t="s">
        <v>82</v>
      </c>
      <c r="AY167" s="181" t="s">
        <v>182</v>
      </c>
      <c r="BK167" s="183">
        <f>SUM(BK168:BK169)</f>
        <v>0</v>
      </c>
    </row>
    <row r="168" spans="2:65" s="1" customFormat="1" ht="24" customHeight="1">
      <c r="B168" s="35"/>
      <c r="C168" s="186" t="s">
        <v>339</v>
      </c>
      <c r="D168" s="186" t="s">
        <v>184</v>
      </c>
      <c r="E168" s="187" t="s">
        <v>340</v>
      </c>
      <c r="F168" s="188" t="s">
        <v>341</v>
      </c>
      <c r="G168" s="189" t="s">
        <v>243</v>
      </c>
      <c r="H168" s="190">
        <v>8.8780000000000001</v>
      </c>
      <c r="I168" s="191"/>
      <c r="J168" s="192">
        <f>ROUND(I168*H168,2)</f>
        <v>0</v>
      </c>
      <c r="K168" s="188" t="s">
        <v>188</v>
      </c>
      <c r="L168" s="39"/>
      <c r="M168" s="193" t="s">
        <v>28</v>
      </c>
      <c r="N168" s="194" t="s">
        <v>46</v>
      </c>
      <c r="O168" s="64"/>
      <c r="P168" s="195">
        <f>O168*H168</f>
        <v>0</v>
      </c>
      <c r="Q168" s="195">
        <v>0</v>
      </c>
      <c r="R168" s="195">
        <f>Q168*H168</f>
        <v>0</v>
      </c>
      <c r="S168" s="195">
        <v>0</v>
      </c>
      <c r="T168" s="196">
        <f>S168*H168</f>
        <v>0</v>
      </c>
      <c r="AR168" s="197" t="s">
        <v>189</v>
      </c>
      <c r="AT168" s="197" t="s">
        <v>184</v>
      </c>
      <c r="AU168" s="197" t="s">
        <v>84</v>
      </c>
      <c r="AY168" s="18" t="s">
        <v>182</v>
      </c>
      <c r="BE168" s="198">
        <f>IF(N168="základní",J168,0)</f>
        <v>0</v>
      </c>
      <c r="BF168" s="198">
        <f>IF(N168="snížená",J168,0)</f>
        <v>0</v>
      </c>
      <c r="BG168" s="198">
        <f>IF(N168="zákl. přenesená",J168,0)</f>
        <v>0</v>
      </c>
      <c r="BH168" s="198">
        <f>IF(N168="sníž. přenesená",J168,0)</f>
        <v>0</v>
      </c>
      <c r="BI168" s="198">
        <f>IF(N168="nulová",J168,0)</f>
        <v>0</v>
      </c>
      <c r="BJ168" s="18" t="s">
        <v>82</v>
      </c>
      <c r="BK168" s="198">
        <f>ROUND(I168*H168,2)</f>
        <v>0</v>
      </c>
      <c r="BL168" s="18" t="s">
        <v>189</v>
      </c>
      <c r="BM168" s="197" t="s">
        <v>342</v>
      </c>
    </row>
    <row r="169" spans="2:65" s="1" customFormat="1" ht="29.25">
      <c r="B169" s="35"/>
      <c r="C169" s="36"/>
      <c r="D169" s="199" t="s">
        <v>191</v>
      </c>
      <c r="E169" s="36"/>
      <c r="F169" s="200" t="s">
        <v>343</v>
      </c>
      <c r="G169" s="36"/>
      <c r="H169" s="36"/>
      <c r="I169" s="115"/>
      <c r="J169" s="36"/>
      <c r="K169" s="36"/>
      <c r="L169" s="39"/>
      <c r="M169" s="234"/>
      <c r="N169" s="235"/>
      <c r="O169" s="235"/>
      <c r="P169" s="235"/>
      <c r="Q169" s="235"/>
      <c r="R169" s="235"/>
      <c r="S169" s="235"/>
      <c r="T169" s="236"/>
      <c r="AT169" s="18" t="s">
        <v>191</v>
      </c>
      <c r="AU169" s="18" t="s">
        <v>84</v>
      </c>
    </row>
    <row r="170" spans="2:65" s="1" customFormat="1" ht="6.95" customHeight="1">
      <c r="B170" s="47"/>
      <c r="C170" s="48"/>
      <c r="D170" s="48"/>
      <c r="E170" s="48"/>
      <c r="F170" s="48"/>
      <c r="G170" s="48"/>
      <c r="H170" s="48"/>
      <c r="I170" s="138"/>
      <c r="J170" s="48"/>
      <c r="K170" s="48"/>
      <c r="L170" s="39"/>
    </row>
  </sheetData>
  <sheetProtection algorithmName="SHA-512" hashValue="eNQI+r2aRkJrVDYmc/0xT8APbnRlWrkub5OBRm4SMsn4MdhrZ5ocOuwLeQvwLqxk7a+Tc8sSouBG2EPHuJ7nCg==" saltValue="ZT78wpw6PEJ+Wb+SYpKrpUUsLBj4QSAzEzIuS9ez02eEzLAU5KyMgNVI9ESTzfp6+PcYds9ckZvfPmiuAvekjw==" spinCount="100000" sheet="1" objects="1" scenarios="1" formatColumns="0" formatRows="0" autoFilter="0"/>
  <autoFilter ref="C90:K169"/>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97"/>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150</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2201</v>
      </c>
      <c r="F9" s="398"/>
      <c r="G9" s="398"/>
      <c r="H9" s="398"/>
      <c r="I9" s="115"/>
      <c r="L9" s="39"/>
    </row>
    <row r="10" spans="2:46" s="1" customFormat="1" ht="12" customHeight="1">
      <c r="B10" s="39"/>
      <c r="D10" s="114" t="s">
        <v>154</v>
      </c>
      <c r="I10" s="115"/>
      <c r="L10" s="39"/>
    </row>
    <row r="11" spans="2:46" s="1" customFormat="1" ht="36.950000000000003" customHeight="1">
      <c r="B11" s="39"/>
      <c r="E11" s="399" t="s">
        <v>2202</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ROUND(J86,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ROUND((SUM(BE86:BE96)),  2)</f>
        <v>0</v>
      </c>
      <c r="I35" s="127">
        <v>0.21</v>
      </c>
      <c r="J35" s="126">
        <f>ROUND(((SUM(BE86:BE96))*I35),  2)</f>
        <v>0</v>
      </c>
      <c r="L35" s="39"/>
    </row>
    <row r="36" spans="2:12" s="1" customFormat="1" ht="14.45" customHeight="1">
      <c r="B36" s="39"/>
      <c r="E36" s="114" t="s">
        <v>47</v>
      </c>
      <c r="F36" s="126">
        <f>ROUND((SUM(BF86:BF96)),  2)</f>
        <v>0</v>
      </c>
      <c r="I36" s="127">
        <v>0.15</v>
      </c>
      <c r="J36" s="126">
        <f>ROUND(((SUM(BF86:BF96))*I36),  2)</f>
        <v>0</v>
      </c>
      <c r="L36" s="39"/>
    </row>
    <row r="37" spans="2:12" s="1" customFormat="1" ht="14.45" hidden="1" customHeight="1">
      <c r="B37" s="39"/>
      <c r="E37" s="114" t="s">
        <v>48</v>
      </c>
      <c r="F37" s="126">
        <f>ROUND((SUM(BG86:BG96)),  2)</f>
        <v>0</v>
      </c>
      <c r="I37" s="127">
        <v>0.21</v>
      </c>
      <c r="J37" s="126">
        <f>0</f>
        <v>0</v>
      </c>
      <c r="L37" s="39"/>
    </row>
    <row r="38" spans="2:12" s="1" customFormat="1" ht="14.45" hidden="1" customHeight="1">
      <c r="B38" s="39"/>
      <c r="E38" s="114" t="s">
        <v>49</v>
      </c>
      <c r="F38" s="126">
        <f>ROUND((SUM(BH86:BH96)),  2)</f>
        <v>0</v>
      </c>
      <c r="I38" s="127">
        <v>0.15</v>
      </c>
      <c r="J38" s="126">
        <f>0</f>
        <v>0</v>
      </c>
      <c r="L38" s="39"/>
    </row>
    <row r="39" spans="2:12" s="1" customFormat="1" ht="14.45" hidden="1" customHeight="1">
      <c r="B39" s="39"/>
      <c r="E39" s="114" t="s">
        <v>50</v>
      </c>
      <c r="F39" s="126">
        <f>ROUND((SUM(BI86:BI96)),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2201</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NV-901 - Nezpůsobilé výdaje - Vedlejší a ostatní náklady</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J86</f>
        <v>0</v>
      </c>
      <c r="K63" s="36"/>
      <c r="L63" s="39"/>
      <c r="AU63" s="18" t="s">
        <v>160</v>
      </c>
    </row>
    <row r="64" spans="2:47" s="8" customFormat="1" ht="24.95" customHeight="1">
      <c r="B64" s="147"/>
      <c r="C64" s="148"/>
      <c r="D64" s="149" t="s">
        <v>1052</v>
      </c>
      <c r="E64" s="150"/>
      <c r="F64" s="150"/>
      <c r="G64" s="150"/>
      <c r="H64" s="150"/>
      <c r="I64" s="151"/>
      <c r="J64" s="152">
        <f>J87</f>
        <v>0</v>
      </c>
      <c r="K64" s="148"/>
      <c r="L64" s="153"/>
    </row>
    <row r="65" spans="2:12" s="1" customFormat="1" ht="21.75" customHeight="1">
      <c r="B65" s="35"/>
      <c r="C65" s="36"/>
      <c r="D65" s="36"/>
      <c r="E65" s="36"/>
      <c r="F65" s="36"/>
      <c r="G65" s="36"/>
      <c r="H65" s="36"/>
      <c r="I65" s="115"/>
      <c r="J65" s="36"/>
      <c r="K65" s="36"/>
      <c r="L65" s="39"/>
    </row>
    <row r="66" spans="2:12" s="1" customFormat="1" ht="6.95" customHeight="1">
      <c r="B66" s="47"/>
      <c r="C66" s="48"/>
      <c r="D66" s="48"/>
      <c r="E66" s="48"/>
      <c r="F66" s="48"/>
      <c r="G66" s="48"/>
      <c r="H66" s="48"/>
      <c r="I66" s="138"/>
      <c r="J66" s="48"/>
      <c r="K66" s="48"/>
      <c r="L66" s="39"/>
    </row>
    <row r="70" spans="2:12" s="1" customFormat="1" ht="6.95" customHeight="1">
      <c r="B70" s="49"/>
      <c r="C70" s="50"/>
      <c r="D70" s="50"/>
      <c r="E70" s="50"/>
      <c r="F70" s="50"/>
      <c r="G70" s="50"/>
      <c r="H70" s="50"/>
      <c r="I70" s="141"/>
      <c r="J70" s="50"/>
      <c r="K70" s="50"/>
      <c r="L70" s="39"/>
    </row>
    <row r="71" spans="2:12" s="1" customFormat="1" ht="24.95" customHeight="1">
      <c r="B71" s="35"/>
      <c r="C71" s="24" t="s">
        <v>167</v>
      </c>
      <c r="D71" s="36"/>
      <c r="E71" s="36"/>
      <c r="F71" s="36"/>
      <c r="G71" s="36"/>
      <c r="H71" s="36"/>
      <c r="I71" s="115"/>
      <c r="J71" s="36"/>
      <c r="K71" s="36"/>
      <c r="L71" s="39"/>
    </row>
    <row r="72" spans="2:12" s="1" customFormat="1" ht="6.95" customHeight="1">
      <c r="B72" s="35"/>
      <c r="C72" s="36"/>
      <c r="D72" s="36"/>
      <c r="E72" s="36"/>
      <c r="F72" s="36"/>
      <c r="G72" s="36"/>
      <c r="H72" s="36"/>
      <c r="I72" s="115"/>
      <c r="J72" s="36"/>
      <c r="K72" s="36"/>
      <c r="L72" s="39"/>
    </row>
    <row r="73" spans="2:12" s="1" customFormat="1" ht="12" customHeight="1">
      <c r="B73" s="35"/>
      <c r="C73" s="30" t="s">
        <v>16</v>
      </c>
      <c r="D73" s="36"/>
      <c r="E73" s="36"/>
      <c r="F73" s="36"/>
      <c r="G73" s="36"/>
      <c r="H73" s="36"/>
      <c r="I73" s="115"/>
      <c r="J73" s="36"/>
      <c r="K73" s="36"/>
      <c r="L73" s="39"/>
    </row>
    <row r="74" spans="2:12" s="1" customFormat="1" ht="16.5" customHeight="1">
      <c r="B74" s="35"/>
      <c r="C74" s="36"/>
      <c r="D74" s="36"/>
      <c r="E74" s="394" t="str">
        <f>E7</f>
        <v>PD aktualizace - parkoviště P+R ČD, Lysá nad Labem</v>
      </c>
      <c r="F74" s="395"/>
      <c r="G74" s="395"/>
      <c r="H74" s="395"/>
      <c r="I74" s="115"/>
      <c r="J74" s="36"/>
      <c r="K74" s="36"/>
      <c r="L74" s="39"/>
    </row>
    <row r="75" spans="2:12" ht="12" customHeight="1">
      <c r="B75" s="22"/>
      <c r="C75" s="30" t="s">
        <v>152</v>
      </c>
      <c r="D75" s="23"/>
      <c r="E75" s="23"/>
      <c r="F75" s="23"/>
      <c r="G75" s="23"/>
      <c r="H75" s="23"/>
      <c r="J75" s="23"/>
      <c r="K75" s="23"/>
      <c r="L75" s="21"/>
    </row>
    <row r="76" spans="2:12" s="1" customFormat="1" ht="16.5" customHeight="1">
      <c r="B76" s="35"/>
      <c r="C76" s="36"/>
      <c r="D76" s="36"/>
      <c r="E76" s="394" t="s">
        <v>2201</v>
      </c>
      <c r="F76" s="393"/>
      <c r="G76" s="393"/>
      <c r="H76" s="393"/>
      <c r="I76" s="115"/>
      <c r="J76" s="36"/>
      <c r="K76" s="36"/>
      <c r="L76" s="39"/>
    </row>
    <row r="77" spans="2:12" s="1" customFormat="1" ht="12" customHeight="1">
      <c r="B77" s="35"/>
      <c r="C77" s="30" t="s">
        <v>154</v>
      </c>
      <c r="D77" s="36"/>
      <c r="E77" s="36"/>
      <c r="F77" s="36"/>
      <c r="G77" s="36"/>
      <c r="H77" s="36"/>
      <c r="I77" s="115"/>
      <c r="J77" s="36"/>
      <c r="K77" s="36"/>
      <c r="L77" s="39"/>
    </row>
    <row r="78" spans="2:12" s="1" customFormat="1" ht="16.5" customHeight="1">
      <c r="B78" s="35"/>
      <c r="C78" s="36"/>
      <c r="D78" s="36"/>
      <c r="E78" s="377" t="str">
        <f>E11</f>
        <v>NV-901 - Nezpůsobilé výdaje - Vedlejší a ostatní náklady</v>
      </c>
      <c r="F78" s="393"/>
      <c r="G78" s="393"/>
      <c r="H78" s="393"/>
      <c r="I78" s="115"/>
      <c r="J78" s="36"/>
      <c r="K78" s="36"/>
      <c r="L78" s="39"/>
    </row>
    <row r="79" spans="2:12" s="1" customFormat="1" ht="6.95" customHeight="1">
      <c r="B79" s="35"/>
      <c r="C79" s="36"/>
      <c r="D79" s="36"/>
      <c r="E79" s="36"/>
      <c r="F79" s="36"/>
      <c r="G79" s="36"/>
      <c r="H79" s="36"/>
      <c r="I79" s="115"/>
      <c r="J79" s="36"/>
      <c r="K79" s="36"/>
      <c r="L79" s="39"/>
    </row>
    <row r="80" spans="2:12" s="1" customFormat="1" ht="12" customHeight="1">
      <c r="B80" s="35"/>
      <c r="C80" s="30" t="s">
        <v>22</v>
      </c>
      <c r="D80" s="36"/>
      <c r="E80" s="36"/>
      <c r="F80" s="28" t="str">
        <f>F14</f>
        <v>Čapkova ul.</v>
      </c>
      <c r="G80" s="36"/>
      <c r="H80" s="36"/>
      <c r="I80" s="116" t="s">
        <v>24</v>
      </c>
      <c r="J80" s="59" t="str">
        <f>IF(J14="","",J14)</f>
        <v>8. 3. 2019</v>
      </c>
      <c r="K80" s="36"/>
      <c r="L80" s="39"/>
    </row>
    <row r="81" spans="2:65" s="1" customFormat="1" ht="6.95" customHeight="1">
      <c r="B81" s="35"/>
      <c r="C81" s="36"/>
      <c r="D81" s="36"/>
      <c r="E81" s="36"/>
      <c r="F81" s="36"/>
      <c r="G81" s="36"/>
      <c r="H81" s="36"/>
      <c r="I81" s="115"/>
      <c r="J81" s="36"/>
      <c r="K81" s="36"/>
      <c r="L81" s="39"/>
    </row>
    <row r="82" spans="2:65" s="1" customFormat="1" ht="27.95" customHeight="1">
      <c r="B82" s="35"/>
      <c r="C82" s="30" t="s">
        <v>26</v>
      </c>
      <c r="D82" s="36"/>
      <c r="E82" s="36"/>
      <c r="F82" s="28" t="str">
        <f>E17</f>
        <v>Město Lysá nad Labem</v>
      </c>
      <c r="G82" s="36"/>
      <c r="H82" s="36"/>
      <c r="I82" s="116" t="s">
        <v>33</v>
      </c>
      <c r="J82" s="33" t="str">
        <f>E23</f>
        <v>AllPlan Projekt s.r.o.</v>
      </c>
      <c r="K82" s="36"/>
      <c r="L82" s="39"/>
    </row>
    <row r="83" spans="2:65" s="1" customFormat="1" ht="15.2" customHeight="1">
      <c r="B83" s="35"/>
      <c r="C83" s="30" t="s">
        <v>31</v>
      </c>
      <c r="D83" s="36"/>
      <c r="E83" s="36"/>
      <c r="F83" s="28" t="str">
        <f>IF(E20="","",E20)</f>
        <v>Vyplň údaj</v>
      </c>
      <c r="G83" s="36"/>
      <c r="H83" s="36"/>
      <c r="I83" s="116" t="s">
        <v>37</v>
      </c>
      <c r="J83" s="33" t="str">
        <f>E26</f>
        <v>Křišťál</v>
      </c>
      <c r="K83" s="36"/>
      <c r="L83" s="39"/>
    </row>
    <row r="84" spans="2:65" s="1" customFormat="1" ht="10.35" customHeight="1">
      <c r="B84" s="35"/>
      <c r="C84" s="36"/>
      <c r="D84" s="36"/>
      <c r="E84" s="36"/>
      <c r="F84" s="36"/>
      <c r="G84" s="36"/>
      <c r="H84" s="36"/>
      <c r="I84" s="115"/>
      <c r="J84" s="36"/>
      <c r="K84" s="36"/>
      <c r="L84" s="39"/>
    </row>
    <row r="85" spans="2:65" s="10" customFormat="1" ht="29.25" customHeight="1">
      <c r="B85" s="160"/>
      <c r="C85" s="161" t="s">
        <v>168</v>
      </c>
      <c r="D85" s="162" t="s">
        <v>60</v>
      </c>
      <c r="E85" s="162" t="s">
        <v>56</v>
      </c>
      <c r="F85" s="162" t="s">
        <v>57</v>
      </c>
      <c r="G85" s="162" t="s">
        <v>169</v>
      </c>
      <c r="H85" s="162" t="s">
        <v>170</v>
      </c>
      <c r="I85" s="163" t="s">
        <v>171</v>
      </c>
      <c r="J85" s="162" t="s">
        <v>159</v>
      </c>
      <c r="K85" s="164" t="s">
        <v>172</v>
      </c>
      <c r="L85" s="165"/>
      <c r="M85" s="68" t="s">
        <v>28</v>
      </c>
      <c r="N85" s="69" t="s">
        <v>45</v>
      </c>
      <c r="O85" s="69" t="s">
        <v>173</v>
      </c>
      <c r="P85" s="69" t="s">
        <v>174</v>
      </c>
      <c r="Q85" s="69" t="s">
        <v>175</v>
      </c>
      <c r="R85" s="69" t="s">
        <v>176</v>
      </c>
      <c r="S85" s="69" t="s">
        <v>177</v>
      </c>
      <c r="T85" s="70" t="s">
        <v>178</v>
      </c>
    </row>
    <row r="86" spans="2:65" s="1" customFormat="1" ht="22.9" customHeight="1">
      <c r="B86" s="35"/>
      <c r="C86" s="75" t="s">
        <v>179</v>
      </c>
      <c r="D86" s="36"/>
      <c r="E86" s="36"/>
      <c r="F86" s="36"/>
      <c r="G86" s="36"/>
      <c r="H86" s="36"/>
      <c r="I86" s="115"/>
      <c r="J86" s="166">
        <f>BK86</f>
        <v>0</v>
      </c>
      <c r="K86" s="36"/>
      <c r="L86" s="39"/>
      <c r="M86" s="71"/>
      <c r="N86" s="72"/>
      <c r="O86" s="72"/>
      <c r="P86" s="167">
        <f>P87</f>
        <v>0</v>
      </c>
      <c r="Q86" s="72"/>
      <c r="R86" s="167">
        <f>R87</f>
        <v>0</v>
      </c>
      <c r="S86" s="72"/>
      <c r="T86" s="168">
        <f>T87</f>
        <v>0</v>
      </c>
      <c r="AT86" s="18" t="s">
        <v>74</v>
      </c>
      <c r="AU86" s="18" t="s">
        <v>160</v>
      </c>
      <c r="BK86" s="169">
        <f>BK87</f>
        <v>0</v>
      </c>
    </row>
    <row r="87" spans="2:65" s="11" customFormat="1" ht="25.9" customHeight="1">
      <c r="B87" s="170"/>
      <c r="C87" s="171"/>
      <c r="D87" s="172" t="s">
        <v>74</v>
      </c>
      <c r="E87" s="173" t="s">
        <v>1055</v>
      </c>
      <c r="F87" s="173" t="s">
        <v>1056</v>
      </c>
      <c r="G87" s="171"/>
      <c r="H87" s="171"/>
      <c r="I87" s="174"/>
      <c r="J87" s="175">
        <f>BK87</f>
        <v>0</v>
      </c>
      <c r="K87" s="171"/>
      <c r="L87" s="176"/>
      <c r="M87" s="177"/>
      <c r="N87" s="178"/>
      <c r="O87" s="178"/>
      <c r="P87" s="179">
        <f>SUM(P88:P96)</f>
        <v>0</v>
      </c>
      <c r="Q87" s="178"/>
      <c r="R87" s="179">
        <f>SUM(R88:R96)</f>
        <v>0</v>
      </c>
      <c r="S87" s="178"/>
      <c r="T87" s="180">
        <f>SUM(T88:T96)</f>
        <v>0</v>
      </c>
      <c r="AR87" s="181" t="s">
        <v>214</v>
      </c>
      <c r="AT87" s="182" t="s">
        <v>74</v>
      </c>
      <c r="AU87" s="182" t="s">
        <v>75</v>
      </c>
      <c r="AY87" s="181" t="s">
        <v>182</v>
      </c>
      <c r="BK87" s="183">
        <f>SUM(BK88:BK96)</f>
        <v>0</v>
      </c>
    </row>
    <row r="88" spans="2:65" s="1" customFormat="1" ht="36" customHeight="1">
      <c r="B88" s="35"/>
      <c r="C88" s="186" t="s">
        <v>82</v>
      </c>
      <c r="D88" s="186" t="s">
        <v>184</v>
      </c>
      <c r="E88" s="187" t="s">
        <v>2203</v>
      </c>
      <c r="F88" s="188" t="s">
        <v>2204</v>
      </c>
      <c r="G88" s="189" t="s">
        <v>1059</v>
      </c>
      <c r="H88" s="190">
        <v>1</v>
      </c>
      <c r="I88" s="191"/>
      <c r="J88" s="192">
        <f>ROUND(I88*H88,2)</f>
        <v>0</v>
      </c>
      <c r="K88" s="188" t="s">
        <v>28</v>
      </c>
      <c r="L88" s="39"/>
      <c r="M88" s="193" t="s">
        <v>28</v>
      </c>
      <c r="N88" s="194" t="s">
        <v>46</v>
      </c>
      <c r="O88" s="64"/>
      <c r="P88" s="195">
        <f>O88*H88</f>
        <v>0</v>
      </c>
      <c r="Q88" s="195">
        <v>0</v>
      </c>
      <c r="R88" s="195">
        <f>Q88*H88</f>
        <v>0</v>
      </c>
      <c r="S88" s="195">
        <v>0</v>
      </c>
      <c r="T88" s="196">
        <f>S88*H88</f>
        <v>0</v>
      </c>
      <c r="AR88" s="197" t="s">
        <v>189</v>
      </c>
      <c r="AT88" s="197" t="s">
        <v>184</v>
      </c>
      <c r="AU88" s="197" t="s">
        <v>82</v>
      </c>
      <c r="AY88" s="18" t="s">
        <v>182</v>
      </c>
      <c r="BE88" s="198">
        <f>IF(N88="základní",J88,0)</f>
        <v>0</v>
      </c>
      <c r="BF88" s="198">
        <f>IF(N88="snížená",J88,0)</f>
        <v>0</v>
      </c>
      <c r="BG88" s="198">
        <f>IF(N88="zákl. přenesená",J88,0)</f>
        <v>0</v>
      </c>
      <c r="BH88" s="198">
        <f>IF(N88="sníž. přenesená",J88,0)</f>
        <v>0</v>
      </c>
      <c r="BI88" s="198">
        <f>IF(N88="nulová",J88,0)</f>
        <v>0</v>
      </c>
      <c r="BJ88" s="18" t="s">
        <v>82</v>
      </c>
      <c r="BK88" s="198">
        <f>ROUND(I88*H88,2)</f>
        <v>0</v>
      </c>
      <c r="BL88" s="18" t="s">
        <v>189</v>
      </c>
      <c r="BM88" s="197" t="s">
        <v>2205</v>
      </c>
    </row>
    <row r="89" spans="2:65" s="12" customFormat="1">
      <c r="B89" s="202"/>
      <c r="C89" s="203"/>
      <c r="D89" s="199" t="s">
        <v>193</v>
      </c>
      <c r="E89" s="204" t="s">
        <v>28</v>
      </c>
      <c r="F89" s="205" t="s">
        <v>82</v>
      </c>
      <c r="G89" s="203"/>
      <c r="H89" s="206">
        <v>1</v>
      </c>
      <c r="I89" s="207"/>
      <c r="J89" s="203"/>
      <c r="K89" s="203"/>
      <c r="L89" s="208"/>
      <c r="M89" s="209"/>
      <c r="N89" s="210"/>
      <c r="O89" s="210"/>
      <c r="P89" s="210"/>
      <c r="Q89" s="210"/>
      <c r="R89" s="210"/>
      <c r="S89" s="210"/>
      <c r="T89" s="211"/>
      <c r="AT89" s="212" t="s">
        <v>193</v>
      </c>
      <c r="AU89" s="212" t="s">
        <v>82</v>
      </c>
      <c r="AV89" s="12" t="s">
        <v>84</v>
      </c>
      <c r="AW89" s="12" t="s">
        <v>36</v>
      </c>
      <c r="AX89" s="12" t="s">
        <v>75</v>
      </c>
      <c r="AY89" s="212" t="s">
        <v>182</v>
      </c>
    </row>
    <row r="90" spans="2:65" s="13" customFormat="1">
      <c r="B90" s="213"/>
      <c r="C90" s="214"/>
      <c r="D90" s="199" t="s">
        <v>193</v>
      </c>
      <c r="E90" s="215" t="s">
        <v>28</v>
      </c>
      <c r="F90" s="216" t="s">
        <v>196</v>
      </c>
      <c r="G90" s="214"/>
      <c r="H90" s="217">
        <v>1</v>
      </c>
      <c r="I90" s="218"/>
      <c r="J90" s="214"/>
      <c r="K90" s="214"/>
      <c r="L90" s="219"/>
      <c r="M90" s="220"/>
      <c r="N90" s="221"/>
      <c r="O90" s="221"/>
      <c r="P90" s="221"/>
      <c r="Q90" s="221"/>
      <c r="R90" s="221"/>
      <c r="S90" s="221"/>
      <c r="T90" s="222"/>
      <c r="AT90" s="223" t="s">
        <v>193</v>
      </c>
      <c r="AU90" s="223" t="s">
        <v>82</v>
      </c>
      <c r="AV90" s="13" t="s">
        <v>189</v>
      </c>
      <c r="AW90" s="13" t="s">
        <v>36</v>
      </c>
      <c r="AX90" s="13" t="s">
        <v>82</v>
      </c>
      <c r="AY90" s="223" t="s">
        <v>182</v>
      </c>
    </row>
    <row r="91" spans="2:65" s="1" customFormat="1" ht="24" customHeight="1">
      <c r="B91" s="35"/>
      <c r="C91" s="186" t="s">
        <v>84</v>
      </c>
      <c r="D91" s="186" t="s">
        <v>184</v>
      </c>
      <c r="E91" s="187" t="s">
        <v>2206</v>
      </c>
      <c r="F91" s="188" t="s">
        <v>2207</v>
      </c>
      <c r="G91" s="189" t="s">
        <v>1059</v>
      </c>
      <c r="H91" s="190">
        <v>1</v>
      </c>
      <c r="I91" s="191"/>
      <c r="J91" s="192">
        <f>ROUND(I91*H91,2)</f>
        <v>0</v>
      </c>
      <c r="K91" s="188" t="s">
        <v>28</v>
      </c>
      <c r="L91" s="39"/>
      <c r="M91" s="193" t="s">
        <v>28</v>
      </c>
      <c r="N91" s="194" t="s">
        <v>46</v>
      </c>
      <c r="O91" s="64"/>
      <c r="P91" s="195">
        <f>O91*H91</f>
        <v>0</v>
      </c>
      <c r="Q91" s="195">
        <v>0</v>
      </c>
      <c r="R91" s="195">
        <f>Q91*H91</f>
        <v>0</v>
      </c>
      <c r="S91" s="195">
        <v>0</v>
      </c>
      <c r="T91" s="196">
        <f>S91*H91</f>
        <v>0</v>
      </c>
      <c r="AR91" s="197" t="s">
        <v>189</v>
      </c>
      <c r="AT91" s="197" t="s">
        <v>184</v>
      </c>
      <c r="AU91" s="197" t="s">
        <v>82</v>
      </c>
      <c r="AY91" s="18" t="s">
        <v>182</v>
      </c>
      <c r="BE91" s="198">
        <f>IF(N91="základní",J91,0)</f>
        <v>0</v>
      </c>
      <c r="BF91" s="198">
        <f>IF(N91="snížená",J91,0)</f>
        <v>0</v>
      </c>
      <c r="BG91" s="198">
        <f>IF(N91="zákl. přenesená",J91,0)</f>
        <v>0</v>
      </c>
      <c r="BH91" s="198">
        <f>IF(N91="sníž. přenesená",J91,0)</f>
        <v>0</v>
      </c>
      <c r="BI91" s="198">
        <f>IF(N91="nulová",J91,0)</f>
        <v>0</v>
      </c>
      <c r="BJ91" s="18" t="s">
        <v>82</v>
      </c>
      <c r="BK91" s="198">
        <f>ROUND(I91*H91,2)</f>
        <v>0</v>
      </c>
      <c r="BL91" s="18" t="s">
        <v>189</v>
      </c>
      <c r="BM91" s="197" t="s">
        <v>2208</v>
      </c>
    </row>
    <row r="92" spans="2:65" s="12" customFormat="1">
      <c r="B92" s="202"/>
      <c r="C92" s="203"/>
      <c r="D92" s="199" t="s">
        <v>193</v>
      </c>
      <c r="E92" s="204" t="s">
        <v>28</v>
      </c>
      <c r="F92" s="205" t="s">
        <v>82</v>
      </c>
      <c r="G92" s="203"/>
      <c r="H92" s="206">
        <v>1</v>
      </c>
      <c r="I92" s="207"/>
      <c r="J92" s="203"/>
      <c r="K92" s="203"/>
      <c r="L92" s="208"/>
      <c r="M92" s="209"/>
      <c r="N92" s="210"/>
      <c r="O92" s="210"/>
      <c r="P92" s="210"/>
      <c r="Q92" s="210"/>
      <c r="R92" s="210"/>
      <c r="S92" s="210"/>
      <c r="T92" s="211"/>
      <c r="AT92" s="212" t="s">
        <v>193</v>
      </c>
      <c r="AU92" s="212" t="s">
        <v>82</v>
      </c>
      <c r="AV92" s="12" t="s">
        <v>84</v>
      </c>
      <c r="AW92" s="12" t="s">
        <v>36</v>
      </c>
      <c r="AX92" s="12" t="s">
        <v>75</v>
      </c>
      <c r="AY92" s="212" t="s">
        <v>182</v>
      </c>
    </row>
    <row r="93" spans="2:65" s="13" customFormat="1">
      <c r="B93" s="213"/>
      <c r="C93" s="214"/>
      <c r="D93" s="199" t="s">
        <v>193</v>
      </c>
      <c r="E93" s="215" t="s">
        <v>28</v>
      </c>
      <c r="F93" s="216" t="s">
        <v>196</v>
      </c>
      <c r="G93" s="214"/>
      <c r="H93" s="217">
        <v>1</v>
      </c>
      <c r="I93" s="218"/>
      <c r="J93" s="214"/>
      <c r="K93" s="214"/>
      <c r="L93" s="219"/>
      <c r="M93" s="220"/>
      <c r="N93" s="221"/>
      <c r="O93" s="221"/>
      <c r="P93" s="221"/>
      <c r="Q93" s="221"/>
      <c r="R93" s="221"/>
      <c r="S93" s="221"/>
      <c r="T93" s="222"/>
      <c r="AT93" s="223" t="s">
        <v>193</v>
      </c>
      <c r="AU93" s="223" t="s">
        <v>82</v>
      </c>
      <c r="AV93" s="13" t="s">
        <v>189</v>
      </c>
      <c r="AW93" s="13" t="s">
        <v>36</v>
      </c>
      <c r="AX93" s="13" t="s">
        <v>82</v>
      </c>
      <c r="AY93" s="223" t="s">
        <v>182</v>
      </c>
    </row>
    <row r="94" spans="2:65" s="1" customFormat="1" ht="36" customHeight="1">
      <c r="B94" s="35"/>
      <c r="C94" s="186" t="s">
        <v>203</v>
      </c>
      <c r="D94" s="186" t="s">
        <v>184</v>
      </c>
      <c r="E94" s="187" t="s">
        <v>2209</v>
      </c>
      <c r="F94" s="188" t="s">
        <v>2210</v>
      </c>
      <c r="G94" s="189" t="s">
        <v>1059</v>
      </c>
      <c r="H94" s="190">
        <v>1</v>
      </c>
      <c r="I94" s="191"/>
      <c r="J94" s="192">
        <f>ROUND(I94*H94,2)</f>
        <v>0</v>
      </c>
      <c r="K94" s="188" t="s">
        <v>28</v>
      </c>
      <c r="L94" s="39"/>
      <c r="M94" s="193" t="s">
        <v>28</v>
      </c>
      <c r="N94" s="194" t="s">
        <v>46</v>
      </c>
      <c r="O94" s="64"/>
      <c r="P94" s="195">
        <f>O94*H94</f>
        <v>0</v>
      </c>
      <c r="Q94" s="195">
        <v>0</v>
      </c>
      <c r="R94" s="195">
        <f>Q94*H94</f>
        <v>0</v>
      </c>
      <c r="S94" s="195">
        <v>0</v>
      </c>
      <c r="T94" s="196">
        <f>S94*H94</f>
        <v>0</v>
      </c>
      <c r="AR94" s="197" t="s">
        <v>189</v>
      </c>
      <c r="AT94" s="197" t="s">
        <v>184</v>
      </c>
      <c r="AU94" s="197" t="s">
        <v>82</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189</v>
      </c>
      <c r="BM94" s="197" t="s">
        <v>2211</v>
      </c>
    </row>
    <row r="95" spans="2:65" s="12" customFormat="1">
      <c r="B95" s="202"/>
      <c r="C95" s="203"/>
      <c r="D95" s="199" t="s">
        <v>193</v>
      </c>
      <c r="E95" s="204" t="s">
        <v>28</v>
      </c>
      <c r="F95" s="205" t="s">
        <v>82</v>
      </c>
      <c r="G95" s="203"/>
      <c r="H95" s="206">
        <v>1</v>
      </c>
      <c r="I95" s="207"/>
      <c r="J95" s="203"/>
      <c r="K95" s="203"/>
      <c r="L95" s="208"/>
      <c r="M95" s="209"/>
      <c r="N95" s="210"/>
      <c r="O95" s="210"/>
      <c r="P95" s="210"/>
      <c r="Q95" s="210"/>
      <c r="R95" s="210"/>
      <c r="S95" s="210"/>
      <c r="T95" s="211"/>
      <c r="AT95" s="212" t="s">
        <v>193</v>
      </c>
      <c r="AU95" s="212" t="s">
        <v>82</v>
      </c>
      <c r="AV95" s="12" t="s">
        <v>84</v>
      </c>
      <c r="AW95" s="12" t="s">
        <v>36</v>
      </c>
      <c r="AX95" s="12" t="s">
        <v>75</v>
      </c>
      <c r="AY95" s="212" t="s">
        <v>182</v>
      </c>
    </row>
    <row r="96" spans="2:65" s="13" customFormat="1">
      <c r="B96" s="213"/>
      <c r="C96" s="214"/>
      <c r="D96" s="199" t="s">
        <v>193</v>
      </c>
      <c r="E96" s="215" t="s">
        <v>28</v>
      </c>
      <c r="F96" s="216" t="s">
        <v>196</v>
      </c>
      <c r="G96" s="214"/>
      <c r="H96" s="217">
        <v>1</v>
      </c>
      <c r="I96" s="218"/>
      <c r="J96" s="214"/>
      <c r="K96" s="214"/>
      <c r="L96" s="219"/>
      <c r="M96" s="255"/>
      <c r="N96" s="256"/>
      <c r="O96" s="256"/>
      <c r="P96" s="256"/>
      <c r="Q96" s="256"/>
      <c r="R96" s="256"/>
      <c r="S96" s="256"/>
      <c r="T96" s="257"/>
      <c r="AT96" s="223" t="s">
        <v>193</v>
      </c>
      <c r="AU96" s="223" t="s">
        <v>82</v>
      </c>
      <c r="AV96" s="13" t="s">
        <v>189</v>
      </c>
      <c r="AW96" s="13" t="s">
        <v>36</v>
      </c>
      <c r="AX96" s="13" t="s">
        <v>82</v>
      </c>
      <c r="AY96" s="223" t="s">
        <v>182</v>
      </c>
    </row>
    <row r="97" spans="2:12" s="1" customFormat="1" ht="6.95" customHeight="1">
      <c r="B97" s="47"/>
      <c r="C97" s="48"/>
      <c r="D97" s="48"/>
      <c r="E97" s="48"/>
      <c r="F97" s="48"/>
      <c r="G97" s="48"/>
      <c r="H97" s="48"/>
      <c r="I97" s="138"/>
      <c r="J97" s="48"/>
      <c r="K97" s="48"/>
      <c r="L97" s="39"/>
    </row>
  </sheetData>
  <sheetProtection algorithmName="SHA-512" hashValue="gm0VILlp5HUbSGTDyN91oZGK7o/1G91qh3HEj1jU9u937KHHpei12Lz7dLGldZXlpqz4zxK1eLvY2COa0uM2ew==" saltValue="g4AsJBLQqHErm6+JRl2moR41JoKNOgVSQCv4rY9v7jQta+1XZLUCBvg6ooBiVt6fjQeSFDxSO3KnSGPmwZ4leA==" spinCount="100000" sheet="1" objects="1" scenarios="1" formatColumns="0" formatRows="0" autoFilter="0"/>
  <autoFilter ref="C85:K96"/>
  <mergeCells count="12">
    <mergeCell ref="E78:H78"/>
    <mergeCell ref="L2:V2"/>
    <mergeCell ref="E50:H50"/>
    <mergeCell ref="E52:H52"/>
    <mergeCell ref="E54:H54"/>
    <mergeCell ref="E74:H74"/>
    <mergeCell ref="E76:H76"/>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8"/>
  <sheetViews>
    <sheetView showGridLines="0" zoomScale="110" zoomScaleNormal="110" workbookViewId="0"/>
  </sheetViews>
  <sheetFormatPr defaultRowHeight="11.25"/>
  <cols>
    <col min="1" max="1" width="8.33203125" style="271" customWidth="1"/>
    <col min="2" max="2" width="1.6640625" style="271" customWidth="1"/>
    <col min="3" max="4" width="5" style="271" customWidth="1"/>
    <col min="5" max="5" width="11.6640625" style="271" customWidth="1"/>
    <col min="6" max="6" width="9.1640625" style="271" customWidth="1"/>
    <col min="7" max="7" width="5" style="271" customWidth="1"/>
    <col min="8" max="8" width="77.83203125" style="271" customWidth="1"/>
    <col min="9" max="10" width="20" style="271" customWidth="1"/>
    <col min="11" max="11" width="1.6640625" style="271" customWidth="1"/>
  </cols>
  <sheetData>
    <row r="1" spans="2:11" ht="37.5" customHeight="1"/>
    <row r="2" spans="2:11" ht="7.5" customHeight="1">
      <c r="B2" s="272"/>
      <c r="C2" s="273"/>
      <c r="D2" s="273"/>
      <c r="E2" s="273"/>
      <c r="F2" s="273"/>
      <c r="G2" s="273"/>
      <c r="H2" s="273"/>
      <c r="I2" s="273"/>
      <c r="J2" s="273"/>
      <c r="K2" s="274"/>
    </row>
    <row r="3" spans="2:11" s="16" customFormat="1" ht="45" customHeight="1">
      <c r="B3" s="275"/>
      <c r="C3" s="403" t="s">
        <v>2212</v>
      </c>
      <c r="D3" s="403"/>
      <c r="E3" s="403"/>
      <c r="F3" s="403"/>
      <c r="G3" s="403"/>
      <c r="H3" s="403"/>
      <c r="I3" s="403"/>
      <c r="J3" s="403"/>
      <c r="K3" s="276"/>
    </row>
    <row r="4" spans="2:11" ht="25.5" customHeight="1">
      <c r="B4" s="277"/>
      <c r="C4" s="405" t="s">
        <v>2213</v>
      </c>
      <c r="D4" s="405"/>
      <c r="E4" s="405"/>
      <c r="F4" s="405"/>
      <c r="G4" s="405"/>
      <c r="H4" s="405"/>
      <c r="I4" s="405"/>
      <c r="J4" s="405"/>
      <c r="K4" s="278"/>
    </row>
    <row r="5" spans="2:11" ht="5.25" customHeight="1">
      <c r="B5" s="277"/>
      <c r="C5" s="279"/>
      <c r="D5" s="279"/>
      <c r="E5" s="279"/>
      <c r="F5" s="279"/>
      <c r="G5" s="279"/>
      <c r="H5" s="279"/>
      <c r="I5" s="279"/>
      <c r="J5" s="279"/>
      <c r="K5" s="278"/>
    </row>
    <row r="6" spans="2:11" ht="15" customHeight="1">
      <c r="B6" s="277"/>
      <c r="C6" s="404" t="s">
        <v>2214</v>
      </c>
      <c r="D6" s="404"/>
      <c r="E6" s="404"/>
      <c r="F6" s="404"/>
      <c r="G6" s="404"/>
      <c r="H6" s="404"/>
      <c r="I6" s="404"/>
      <c r="J6" s="404"/>
      <c r="K6" s="278"/>
    </row>
    <row r="7" spans="2:11" ht="15" customHeight="1">
      <c r="B7" s="281"/>
      <c r="C7" s="404" t="s">
        <v>2215</v>
      </c>
      <c r="D7" s="404"/>
      <c r="E7" s="404"/>
      <c r="F7" s="404"/>
      <c r="G7" s="404"/>
      <c r="H7" s="404"/>
      <c r="I7" s="404"/>
      <c r="J7" s="404"/>
      <c r="K7" s="278"/>
    </row>
    <row r="8" spans="2:11" ht="12.75" customHeight="1">
      <c r="B8" s="281"/>
      <c r="C8" s="280"/>
      <c r="D8" s="280"/>
      <c r="E8" s="280"/>
      <c r="F8" s="280"/>
      <c r="G8" s="280"/>
      <c r="H8" s="280"/>
      <c r="I8" s="280"/>
      <c r="J8" s="280"/>
      <c r="K8" s="278"/>
    </row>
    <row r="9" spans="2:11" ht="15" customHeight="1">
      <c r="B9" s="281"/>
      <c r="C9" s="404" t="s">
        <v>2216</v>
      </c>
      <c r="D9" s="404"/>
      <c r="E9" s="404"/>
      <c r="F9" s="404"/>
      <c r="G9" s="404"/>
      <c r="H9" s="404"/>
      <c r="I9" s="404"/>
      <c r="J9" s="404"/>
      <c r="K9" s="278"/>
    </row>
    <row r="10" spans="2:11" ht="15" customHeight="1">
      <c r="B10" s="281"/>
      <c r="C10" s="280"/>
      <c r="D10" s="404" t="s">
        <v>2217</v>
      </c>
      <c r="E10" s="404"/>
      <c r="F10" s="404"/>
      <c r="G10" s="404"/>
      <c r="H10" s="404"/>
      <c r="I10" s="404"/>
      <c r="J10" s="404"/>
      <c r="K10" s="278"/>
    </row>
    <row r="11" spans="2:11" ht="15" customHeight="1">
      <c r="B11" s="281"/>
      <c r="C11" s="282"/>
      <c r="D11" s="404" t="s">
        <v>2218</v>
      </c>
      <c r="E11" s="404"/>
      <c r="F11" s="404"/>
      <c r="G11" s="404"/>
      <c r="H11" s="404"/>
      <c r="I11" s="404"/>
      <c r="J11" s="404"/>
      <c r="K11" s="278"/>
    </row>
    <row r="12" spans="2:11" ht="15" customHeight="1">
      <c r="B12" s="281"/>
      <c r="C12" s="282"/>
      <c r="D12" s="280"/>
      <c r="E12" s="280"/>
      <c r="F12" s="280"/>
      <c r="G12" s="280"/>
      <c r="H12" s="280"/>
      <c r="I12" s="280"/>
      <c r="J12" s="280"/>
      <c r="K12" s="278"/>
    </row>
    <row r="13" spans="2:11" ht="15" customHeight="1">
      <c r="B13" s="281"/>
      <c r="C13" s="282"/>
      <c r="D13" s="283" t="s">
        <v>2219</v>
      </c>
      <c r="E13" s="280"/>
      <c r="F13" s="280"/>
      <c r="G13" s="280"/>
      <c r="H13" s="280"/>
      <c r="I13" s="280"/>
      <c r="J13" s="280"/>
      <c r="K13" s="278"/>
    </row>
    <row r="14" spans="2:11" ht="12.75" customHeight="1">
      <c r="B14" s="281"/>
      <c r="C14" s="282"/>
      <c r="D14" s="282"/>
      <c r="E14" s="282"/>
      <c r="F14" s="282"/>
      <c r="G14" s="282"/>
      <c r="H14" s="282"/>
      <c r="I14" s="282"/>
      <c r="J14" s="282"/>
      <c r="K14" s="278"/>
    </row>
    <row r="15" spans="2:11" ht="15" customHeight="1">
      <c r="B15" s="281"/>
      <c r="C15" s="282"/>
      <c r="D15" s="404" t="s">
        <v>2220</v>
      </c>
      <c r="E15" s="404"/>
      <c r="F15" s="404"/>
      <c r="G15" s="404"/>
      <c r="H15" s="404"/>
      <c r="I15" s="404"/>
      <c r="J15" s="404"/>
      <c r="K15" s="278"/>
    </row>
    <row r="16" spans="2:11" ht="15" customHeight="1">
      <c r="B16" s="281"/>
      <c r="C16" s="282"/>
      <c r="D16" s="404" t="s">
        <v>2221</v>
      </c>
      <c r="E16" s="404"/>
      <c r="F16" s="404"/>
      <c r="G16" s="404"/>
      <c r="H16" s="404"/>
      <c r="I16" s="404"/>
      <c r="J16" s="404"/>
      <c r="K16" s="278"/>
    </row>
    <row r="17" spans="2:11" ht="15" customHeight="1">
      <c r="B17" s="281"/>
      <c r="C17" s="282"/>
      <c r="D17" s="404" t="s">
        <v>2222</v>
      </c>
      <c r="E17" s="404"/>
      <c r="F17" s="404"/>
      <c r="G17" s="404"/>
      <c r="H17" s="404"/>
      <c r="I17" s="404"/>
      <c r="J17" s="404"/>
      <c r="K17" s="278"/>
    </row>
    <row r="18" spans="2:11" ht="15" customHeight="1">
      <c r="B18" s="281"/>
      <c r="C18" s="282"/>
      <c r="D18" s="282"/>
      <c r="E18" s="284" t="s">
        <v>81</v>
      </c>
      <c r="F18" s="404" t="s">
        <v>2223</v>
      </c>
      <c r="G18" s="404"/>
      <c r="H18" s="404"/>
      <c r="I18" s="404"/>
      <c r="J18" s="404"/>
      <c r="K18" s="278"/>
    </row>
    <row r="19" spans="2:11" ht="15" customHeight="1">
      <c r="B19" s="281"/>
      <c r="C19" s="282"/>
      <c r="D19" s="282"/>
      <c r="E19" s="284" t="s">
        <v>2224</v>
      </c>
      <c r="F19" s="404" t="s">
        <v>2225</v>
      </c>
      <c r="G19" s="404"/>
      <c r="H19" s="404"/>
      <c r="I19" s="404"/>
      <c r="J19" s="404"/>
      <c r="K19" s="278"/>
    </row>
    <row r="20" spans="2:11" ht="15" customHeight="1">
      <c r="B20" s="281"/>
      <c r="C20" s="282"/>
      <c r="D20" s="282"/>
      <c r="E20" s="284" t="s">
        <v>2226</v>
      </c>
      <c r="F20" s="404" t="s">
        <v>2227</v>
      </c>
      <c r="G20" s="404"/>
      <c r="H20" s="404"/>
      <c r="I20" s="404"/>
      <c r="J20" s="404"/>
      <c r="K20" s="278"/>
    </row>
    <row r="21" spans="2:11" ht="15" customHeight="1">
      <c r="B21" s="281"/>
      <c r="C21" s="282"/>
      <c r="D21" s="282"/>
      <c r="E21" s="284" t="s">
        <v>2228</v>
      </c>
      <c r="F21" s="404" t="s">
        <v>2229</v>
      </c>
      <c r="G21" s="404"/>
      <c r="H21" s="404"/>
      <c r="I21" s="404"/>
      <c r="J21" s="404"/>
      <c r="K21" s="278"/>
    </row>
    <row r="22" spans="2:11" ht="15" customHeight="1">
      <c r="B22" s="281"/>
      <c r="C22" s="282"/>
      <c r="D22" s="282"/>
      <c r="E22" s="284" t="s">
        <v>2230</v>
      </c>
      <c r="F22" s="404" t="s">
        <v>2231</v>
      </c>
      <c r="G22" s="404"/>
      <c r="H22" s="404"/>
      <c r="I22" s="404"/>
      <c r="J22" s="404"/>
      <c r="K22" s="278"/>
    </row>
    <row r="23" spans="2:11" ht="15" customHeight="1">
      <c r="B23" s="281"/>
      <c r="C23" s="282"/>
      <c r="D23" s="282"/>
      <c r="E23" s="284" t="s">
        <v>88</v>
      </c>
      <c r="F23" s="404" t="s">
        <v>2232</v>
      </c>
      <c r="G23" s="404"/>
      <c r="H23" s="404"/>
      <c r="I23" s="404"/>
      <c r="J23" s="404"/>
      <c r="K23" s="278"/>
    </row>
    <row r="24" spans="2:11" ht="12.75" customHeight="1">
      <c r="B24" s="281"/>
      <c r="C24" s="282"/>
      <c r="D24" s="282"/>
      <c r="E24" s="282"/>
      <c r="F24" s="282"/>
      <c r="G24" s="282"/>
      <c r="H24" s="282"/>
      <c r="I24" s="282"/>
      <c r="J24" s="282"/>
      <c r="K24" s="278"/>
    </row>
    <row r="25" spans="2:11" ht="15" customHeight="1">
      <c r="B25" s="281"/>
      <c r="C25" s="404" t="s">
        <v>2233</v>
      </c>
      <c r="D25" s="404"/>
      <c r="E25" s="404"/>
      <c r="F25" s="404"/>
      <c r="G25" s="404"/>
      <c r="H25" s="404"/>
      <c r="I25" s="404"/>
      <c r="J25" s="404"/>
      <c r="K25" s="278"/>
    </row>
    <row r="26" spans="2:11" ht="15" customHeight="1">
      <c r="B26" s="281"/>
      <c r="C26" s="404" t="s">
        <v>2234</v>
      </c>
      <c r="D26" s="404"/>
      <c r="E26" s="404"/>
      <c r="F26" s="404"/>
      <c r="G26" s="404"/>
      <c r="H26" s="404"/>
      <c r="I26" s="404"/>
      <c r="J26" s="404"/>
      <c r="K26" s="278"/>
    </row>
    <row r="27" spans="2:11" ht="15" customHeight="1">
      <c r="B27" s="281"/>
      <c r="C27" s="280"/>
      <c r="D27" s="404" t="s">
        <v>2235</v>
      </c>
      <c r="E27" s="404"/>
      <c r="F27" s="404"/>
      <c r="G27" s="404"/>
      <c r="H27" s="404"/>
      <c r="I27" s="404"/>
      <c r="J27" s="404"/>
      <c r="K27" s="278"/>
    </row>
    <row r="28" spans="2:11" ht="15" customHeight="1">
      <c r="B28" s="281"/>
      <c r="C28" s="282"/>
      <c r="D28" s="404" t="s">
        <v>2236</v>
      </c>
      <c r="E28" s="404"/>
      <c r="F28" s="404"/>
      <c r="G28" s="404"/>
      <c r="H28" s="404"/>
      <c r="I28" s="404"/>
      <c r="J28" s="404"/>
      <c r="K28" s="278"/>
    </row>
    <row r="29" spans="2:11" ht="12.75" customHeight="1">
      <c r="B29" s="281"/>
      <c r="C29" s="282"/>
      <c r="D29" s="282"/>
      <c r="E29" s="282"/>
      <c r="F29" s="282"/>
      <c r="G29" s="282"/>
      <c r="H29" s="282"/>
      <c r="I29" s="282"/>
      <c r="J29" s="282"/>
      <c r="K29" s="278"/>
    </row>
    <row r="30" spans="2:11" ht="15" customHeight="1">
      <c r="B30" s="281"/>
      <c r="C30" s="282"/>
      <c r="D30" s="404" t="s">
        <v>2237</v>
      </c>
      <c r="E30" s="404"/>
      <c r="F30" s="404"/>
      <c r="G30" s="404"/>
      <c r="H30" s="404"/>
      <c r="I30" s="404"/>
      <c r="J30" s="404"/>
      <c r="K30" s="278"/>
    </row>
    <row r="31" spans="2:11" ht="15" customHeight="1">
      <c r="B31" s="281"/>
      <c r="C31" s="282"/>
      <c r="D31" s="404" t="s">
        <v>2238</v>
      </c>
      <c r="E31" s="404"/>
      <c r="F31" s="404"/>
      <c r="G31" s="404"/>
      <c r="H31" s="404"/>
      <c r="I31" s="404"/>
      <c r="J31" s="404"/>
      <c r="K31" s="278"/>
    </row>
    <row r="32" spans="2:11" ht="12.75" customHeight="1">
      <c r="B32" s="281"/>
      <c r="C32" s="282"/>
      <c r="D32" s="282"/>
      <c r="E32" s="282"/>
      <c r="F32" s="282"/>
      <c r="G32" s="282"/>
      <c r="H32" s="282"/>
      <c r="I32" s="282"/>
      <c r="J32" s="282"/>
      <c r="K32" s="278"/>
    </row>
    <row r="33" spans="2:11" ht="15" customHeight="1">
      <c r="B33" s="281"/>
      <c r="C33" s="282"/>
      <c r="D33" s="404" t="s">
        <v>2239</v>
      </c>
      <c r="E33" s="404"/>
      <c r="F33" s="404"/>
      <c r="G33" s="404"/>
      <c r="H33" s="404"/>
      <c r="I33" s="404"/>
      <c r="J33" s="404"/>
      <c r="K33" s="278"/>
    </row>
    <row r="34" spans="2:11" ht="15" customHeight="1">
      <c r="B34" s="281"/>
      <c r="C34" s="282"/>
      <c r="D34" s="404" t="s">
        <v>2240</v>
      </c>
      <c r="E34" s="404"/>
      <c r="F34" s="404"/>
      <c r="G34" s="404"/>
      <c r="H34" s="404"/>
      <c r="I34" s="404"/>
      <c r="J34" s="404"/>
      <c r="K34" s="278"/>
    </row>
    <row r="35" spans="2:11" ht="15" customHeight="1">
      <c r="B35" s="281"/>
      <c r="C35" s="282"/>
      <c r="D35" s="404" t="s">
        <v>2241</v>
      </c>
      <c r="E35" s="404"/>
      <c r="F35" s="404"/>
      <c r="G35" s="404"/>
      <c r="H35" s="404"/>
      <c r="I35" s="404"/>
      <c r="J35" s="404"/>
      <c r="K35" s="278"/>
    </row>
    <row r="36" spans="2:11" ht="15" customHeight="1">
      <c r="B36" s="281"/>
      <c r="C36" s="282"/>
      <c r="D36" s="280"/>
      <c r="E36" s="283" t="s">
        <v>168</v>
      </c>
      <c r="F36" s="280"/>
      <c r="G36" s="404" t="s">
        <v>2242</v>
      </c>
      <c r="H36" s="404"/>
      <c r="I36" s="404"/>
      <c r="J36" s="404"/>
      <c r="K36" s="278"/>
    </row>
    <row r="37" spans="2:11" ht="30.75" customHeight="1">
      <c r="B37" s="281"/>
      <c r="C37" s="282"/>
      <c r="D37" s="280"/>
      <c r="E37" s="283" t="s">
        <v>2243</v>
      </c>
      <c r="F37" s="280"/>
      <c r="G37" s="404" t="s">
        <v>2244</v>
      </c>
      <c r="H37" s="404"/>
      <c r="I37" s="404"/>
      <c r="J37" s="404"/>
      <c r="K37" s="278"/>
    </row>
    <row r="38" spans="2:11" ht="15" customHeight="1">
      <c r="B38" s="281"/>
      <c r="C38" s="282"/>
      <c r="D38" s="280"/>
      <c r="E38" s="283" t="s">
        <v>56</v>
      </c>
      <c r="F38" s="280"/>
      <c r="G38" s="404" t="s">
        <v>2245</v>
      </c>
      <c r="H38" s="404"/>
      <c r="I38" s="404"/>
      <c r="J38" s="404"/>
      <c r="K38" s="278"/>
    </row>
    <row r="39" spans="2:11" ht="15" customHeight="1">
      <c r="B39" s="281"/>
      <c r="C39" s="282"/>
      <c r="D39" s="280"/>
      <c r="E39" s="283" t="s">
        <v>57</v>
      </c>
      <c r="F39" s="280"/>
      <c r="G39" s="404" t="s">
        <v>2246</v>
      </c>
      <c r="H39" s="404"/>
      <c r="I39" s="404"/>
      <c r="J39" s="404"/>
      <c r="K39" s="278"/>
    </row>
    <row r="40" spans="2:11" ht="15" customHeight="1">
      <c r="B40" s="281"/>
      <c r="C40" s="282"/>
      <c r="D40" s="280"/>
      <c r="E40" s="283" t="s">
        <v>169</v>
      </c>
      <c r="F40" s="280"/>
      <c r="G40" s="404" t="s">
        <v>2247</v>
      </c>
      <c r="H40" s="404"/>
      <c r="I40" s="404"/>
      <c r="J40" s="404"/>
      <c r="K40" s="278"/>
    </row>
    <row r="41" spans="2:11" ht="15" customHeight="1">
      <c r="B41" s="281"/>
      <c r="C41" s="282"/>
      <c r="D41" s="280"/>
      <c r="E41" s="283" t="s">
        <v>170</v>
      </c>
      <c r="F41" s="280"/>
      <c r="G41" s="404" t="s">
        <v>2248</v>
      </c>
      <c r="H41" s="404"/>
      <c r="I41" s="404"/>
      <c r="J41" s="404"/>
      <c r="K41" s="278"/>
    </row>
    <row r="42" spans="2:11" ht="15" customHeight="1">
      <c r="B42" s="281"/>
      <c r="C42" s="282"/>
      <c r="D42" s="280"/>
      <c r="E42" s="283" t="s">
        <v>2249</v>
      </c>
      <c r="F42" s="280"/>
      <c r="G42" s="404" t="s">
        <v>2250</v>
      </c>
      <c r="H42" s="404"/>
      <c r="I42" s="404"/>
      <c r="J42" s="404"/>
      <c r="K42" s="278"/>
    </row>
    <row r="43" spans="2:11" ht="15" customHeight="1">
      <c r="B43" s="281"/>
      <c r="C43" s="282"/>
      <c r="D43" s="280"/>
      <c r="E43" s="283"/>
      <c r="F43" s="280"/>
      <c r="G43" s="404" t="s">
        <v>2251</v>
      </c>
      <c r="H43" s="404"/>
      <c r="I43" s="404"/>
      <c r="J43" s="404"/>
      <c r="K43" s="278"/>
    </row>
    <row r="44" spans="2:11" ht="15" customHeight="1">
      <c r="B44" s="281"/>
      <c r="C44" s="282"/>
      <c r="D44" s="280"/>
      <c r="E44" s="283" t="s">
        <v>2252</v>
      </c>
      <c r="F44" s="280"/>
      <c r="G44" s="404" t="s">
        <v>2253</v>
      </c>
      <c r="H44" s="404"/>
      <c r="I44" s="404"/>
      <c r="J44" s="404"/>
      <c r="K44" s="278"/>
    </row>
    <row r="45" spans="2:11" ht="15" customHeight="1">
      <c r="B45" s="281"/>
      <c r="C45" s="282"/>
      <c r="D45" s="280"/>
      <c r="E45" s="283" t="s">
        <v>172</v>
      </c>
      <c r="F45" s="280"/>
      <c r="G45" s="404" t="s">
        <v>2254</v>
      </c>
      <c r="H45" s="404"/>
      <c r="I45" s="404"/>
      <c r="J45" s="404"/>
      <c r="K45" s="278"/>
    </row>
    <row r="46" spans="2:11" ht="12.75" customHeight="1">
      <c r="B46" s="281"/>
      <c r="C46" s="282"/>
      <c r="D46" s="280"/>
      <c r="E46" s="280"/>
      <c r="F46" s="280"/>
      <c r="G46" s="280"/>
      <c r="H46" s="280"/>
      <c r="I46" s="280"/>
      <c r="J46" s="280"/>
      <c r="K46" s="278"/>
    </row>
    <row r="47" spans="2:11" ht="15" customHeight="1">
      <c r="B47" s="281"/>
      <c r="C47" s="282"/>
      <c r="D47" s="404" t="s">
        <v>2255</v>
      </c>
      <c r="E47" s="404"/>
      <c r="F47" s="404"/>
      <c r="G47" s="404"/>
      <c r="H47" s="404"/>
      <c r="I47" s="404"/>
      <c r="J47" s="404"/>
      <c r="K47" s="278"/>
    </row>
    <row r="48" spans="2:11" ht="15" customHeight="1">
      <c r="B48" s="281"/>
      <c r="C48" s="282"/>
      <c r="D48" s="282"/>
      <c r="E48" s="404" t="s">
        <v>2256</v>
      </c>
      <c r="F48" s="404"/>
      <c r="G48" s="404"/>
      <c r="H48" s="404"/>
      <c r="I48" s="404"/>
      <c r="J48" s="404"/>
      <c r="K48" s="278"/>
    </row>
    <row r="49" spans="2:11" ht="15" customHeight="1">
      <c r="B49" s="281"/>
      <c r="C49" s="282"/>
      <c r="D49" s="282"/>
      <c r="E49" s="404" t="s">
        <v>2257</v>
      </c>
      <c r="F49" s="404"/>
      <c r="G49" s="404"/>
      <c r="H49" s="404"/>
      <c r="I49" s="404"/>
      <c r="J49" s="404"/>
      <c r="K49" s="278"/>
    </row>
    <row r="50" spans="2:11" ht="15" customHeight="1">
      <c r="B50" s="281"/>
      <c r="C50" s="282"/>
      <c r="D50" s="282"/>
      <c r="E50" s="404" t="s">
        <v>2258</v>
      </c>
      <c r="F50" s="404"/>
      <c r="G50" s="404"/>
      <c r="H50" s="404"/>
      <c r="I50" s="404"/>
      <c r="J50" s="404"/>
      <c r="K50" s="278"/>
    </row>
    <row r="51" spans="2:11" ht="15" customHeight="1">
      <c r="B51" s="281"/>
      <c r="C51" s="282"/>
      <c r="D51" s="404" t="s">
        <v>2259</v>
      </c>
      <c r="E51" s="404"/>
      <c r="F51" s="404"/>
      <c r="G51" s="404"/>
      <c r="H51" s="404"/>
      <c r="I51" s="404"/>
      <c r="J51" s="404"/>
      <c r="K51" s="278"/>
    </row>
    <row r="52" spans="2:11" ht="25.5" customHeight="1">
      <c r="B52" s="277"/>
      <c r="C52" s="405" t="s">
        <v>2260</v>
      </c>
      <c r="D52" s="405"/>
      <c r="E52" s="405"/>
      <c r="F52" s="405"/>
      <c r="G52" s="405"/>
      <c r="H52" s="405"/>
      <c r="I52" s="405"/>
      <c r="J52" s="405"/>
      <c r="K52" s="278"/>
    </row>
    <row r="53" spans="2:11" ht="5.25" customHeight="1">
      <c r="B53" s="277"/>
      <c r="C53" s="279"/>
      <c r="D53" s="279"/>
      <c r="E53" s="279"/>
      <c r="F53" s="279"/>
      <c r="G53" s="279"/>
      <c r="H53" s="279"/>
      <c r="I53" s="279"/>
      <c r="J53" s="279"/>
      <c r="K53" s="278"/>
    </row>
    <row r="54" spans="2:11" ht="15" customHeight="1">
      <c r="B54" s="277"/>
      <c r="C54" s="404" t="s">
        <v>2261</v>
      </c>
      <c r="D54" s="404"/>
      <c r="E54" s="404"/>
      <c r="F54" s="404"/>
      <c r="G54" s="404"/>
      <c r="H54" s="404"/>
      <c r="I54" s="404"/>
      <c r="J54" s="404"/>
      <c r="K54" s="278"/>
    </row>
    <row r="55" spans="2:11" ht="15" customHeight="1">
      <c r="B55" s="277"/>
      <c r="C55" s="404" t="s">
        <v>2262</v>
      </c>
      <c r="D55" s="404"/>
      <c r="E55" s="404"/>
      <c r="F55" s="404"/>
      <c r="G55" s="404"/>
      <c r="H55" s="404"/>
      <c r="I55" s="404"/>
      <c r="J55" s="404"/>
      <c r="K55" s="278"/>
    </row>
    <row r="56" spans="2:11" ht="12.75" customHeight="1">
      <c r="B56" s="277"/>
      <c r="C56" s="280"/>
      <c r="D56" s="280"/>
      <c r="E56" s="280"/>
      <c r="F56" s="280"/>
      <c r="G56" s="280"/>
      <c r="H56" s="280"/>
      <c r="I56" s="280"/>
      <c r="J56" s="280"/>
      <c r="K56" s="278"/>
    </row>
    <row r="57" spans="2:11" ht="15" customHeight="1">
      <c r="B57" s="277"/>
      <c r="C57" s="404" t="s">
        <v>2263</v>
      </c>
      <c r="D57" s="404"/>
      <c r="E57" s="404"/>
      <c r="F57" s="404"/>
      <c r="G57" s="404"/>
      <c r="H57" s="404"/>
      <c r="I57" s="404"/>
      <c r="J57" s="404"/>
      <c r="K57" s="278"/>
    </row>
    <row r="58" spans="2:11" ht="15" customHeight="1">
      <c r="B58" s="277"/>
      <c r="C58" s="282"/>
      <c r="D58" s="404" t="s">
        <v>2264</v>
      </c>
      <c r="E58" s="404"/>
      <c r="F58" s="404"/>
      <c r="G58" s="404"/>
      <c r="H58" s="404"/>
      <c r="I58" s="404"/>
      <c r="J58" s="404"/>
      <c r="K58" s="278"/>
    </row>
    <row r="59" spans="2:11" ht="15" customHeight="1">
      <c r="B59" s="277"/>
      <c r="C59" s="282"/>
      <c r="D59" s="404" t="s">
        <v>2265</v>
      </c>
      <c r="E59" s="404"/>
      <c r="F59" s="404"/>
      <c r="G59" s="404"/>
      <c r="H59" s="404"/>
      <c r="I59" s="404"/>
      <c r="J59" s="404"/>
      <c r="K59" s="278"/>
    </row>
    <row r="60" spans="2:11" ht="15" customHeight="1">
      <c r="B60" s="277"/>
      <c r="C60" s="282"/>
      <c r="D60" s="404" t="s">
        <v>2266</v>
      </c>
      <c r="E60" s="404"/>
      <c r="F60" s="404"/>
      <c r="G60" s="404"/>
      <c r="H60" s="404"/>
      <c r="I60" s="404"/>
      <c r="J60" s="404"/>
      <c r="K60" s="278"/>
    </row>
    <row r="61" spans="2:11" ht="15" customHeight="1">
      <c r="B61" s="277"/>
      <c r="C61" s="282"/>
      <c r="D61" s="404" t="s">
        <v>2267</v>
      </c>
      <c r="E61" s="404"/>
      <c r="F61" s="404"/>
      <c r="G61" s="404"/>
      <c r="H61" s="404"/>
      <c r="I61" s="404"/>
      <c r="J61" s="404"/>
      <c r="K61" s="278"/>
    </row>
    <row r="62" spans="2:11" ht="15" customHeight="1">
      <c r="B62" s="277"/>
      <c r="C62" s="282"/>
      <c r="D62" s="406" t="s">
        <v>2268</v>
      </c>
      <c r="E62" s="406"/>
      <c r="F62" s="406"/>
      <c r="G62" s="406"/>
      <c r="H62" s="406"/>
      <c r="I62" s="406"/>
      <c r="J62" s="406"/>
      <c r="K62" s="278"/>
    </row>
    <row r="63" spans="2:11" ht="15" customHeight="1">
      <c r="B63" s="277"/>
      <c r="C63" s="282"/>
      <c r="D63" s="404" t="s">
        <v>2269</v>
      </c>
      <c r="E63" s="404"/>
      <c r="F63" s="404"/>
      <c r="G63" s="404"/>
      <c r="H63" s="404"/>
      <c r="I63" s="404"/>
      <c r="J63" s="404"/>
      <c r="K63" s="278"/>
    </row>
    <row r="64" spans="2:11" ht="12.75" customHeight="1">
      <c r="B64" s="277"/>
      <c r="C64" s="282"/>
      <c r="D64" s="282"/>
      <c r="E64" s="285"/>
      <c r="F64" s="282"/>
      <c r="G64" s="282"/>
      <c r="H64" s="282"/>
      <c r="I64" s="282"/>
      <c r="J64" s="282"/>
      <c r="K64" s="278"/>
    </row>
    <row r="65" spans="2:11" ht="15" customHeight="1">
      <c r="B65" s="277"/>
      <c r="C65" s="282"/>
      <c r="D65" s="404" t="s">
        <v>2270</v>
      </c>
      <c r="E65" s="404"/>
      <c r="F65" s="404"/>
      <c r="G65" s="404"/>
      <c r="H65" s="404"/>
      <c r="I65" s="404"/>
      <c r="J65" s="404"/>
      <c r="K65" s="278"/>
    </row>
    <row r="66" spans="2:11" ht="15" customHeight="1">
      <c r="B66" s="277"/>
      <c r="C66" s="282"/>
      <c r="D66" s="406" t="s">
        <v>2271</v>
      </c>
      <c r="E66" s="406"/>
      <c r="F66" s="406"/>
      <c r="G66" s="406"/>
      <c r="H66" s="406"/>
      <c r="I66" s="406"/>
      <c r="J66" s="406"/>
      <c r="K66" s="278"/>
    </row>
    <row r="67" spans="2:11" ht="15" customHeight="1">
      <c r="B67" s="277"/>
      <c r="C67" s="282"/>
      <c r="D67" s="404" t="s">
        <v>2272</v>
      </c>
      <c r="E67" s="404"/>
      <c r="F67" s="404"/>
      <c r="G67" s="404"/>
      <c r="H67" s="404"/>
      <c r="I67" s="404"/>
      <c r="J67" s="404"/>
      <c r="K67" s="278"/>
    </row>
    <row r="68" spans="2:11" ht="15" customHeight="1">
      <c r="B68" s="277"/>
      <c r="C68" s="282"/>
      <c r="D68" s="404" t="s">
        <v>2273</v>
      </c>
      <c r="E68" s="404"/>
      <c r="F68" s="404"/>
      <c r="G68" s="404"/>
      <c r="H68" s="404"/>
      <c r="I68" s="404"/>
      <c r="J68" s="404"/>
      <c r="K68" s="278"/>
    </row>
    <row r="69" spans="2:11" ht="15" customHeight="1">
      <c r="B69" s="277"/>
      <c r="C69" s="282"/>
      <c r="D69" s="404" t="s">
        <v>2274</v>
      </c>
      <c r="E69" s="404"/>
      <c r="F69" s="404"/>
      <c r="G69" s="404"/>
      <c r="H69" s="404"/>
      <c r="I69" s="404"/>
      <c r="J69" s="404"/>
      <c r="K69" s="278"/>
    </row>
    <row r="70" spans="2:11" ht="15" customHeight="1">
      <c r="B70" s="277"/>
      <c r="C70" s="282"/>
      <c r="D70" s="404" t="s">
        <v>2275</v>
      </c>
      <c r="E70" s="404"/>
      <c r="F70" s="404"/>
      <c r="G70" s="404"/>
      <c r="H70" s="404"/>
      <c r="I70" s="404"/>
      <c r="J70" s="404"/>
      <c r="K70" s="278"/>
    </row>
    <row r="71" spans="2:11" ht="12.75" customHeight="1">
      <c r="B71" s="286"/>
      <c r="C71" s="287"/>
      <c r="D71" s="287"/>
      <c r="E71" s="287"/>
      <c r="F71" s="287"/>
      <c r="G71" s="287"/>
      <c r="H71" s="287"/>
      <c r="I71" s="287"/>
      <c r="J71" s="287"/>
      <c r="K71" s="288"/>
    </row>
    <row r="72" spans="2:11" ht="18.75" customHeight="1">
      <c r="B72" s="289"/>
      <c r="C72" s="289"/>
      <c r="D72" s="289"/>
      <c r="E72" s="289"/>
      <c r="F72" s="289"/>
      <c r="G72" s="289"/>
      <c r="H72" s="289"/>
      <c r="I72" s="289"/>
      <c r="J72" s="289"/>
      <c r="K72" s="290"/>
    </row>
    <row r="73" spans="2:11" ht="18.75" customHeight="1">
      <c r="B73" s="290"/>
      <c r="C73" s="290"/>
      <c r="D73" s="290"/>
      <c r="E73" s="290"/>
      <c r="F73" s="290"/>
      <c r="G73" s="290"/>
      <c r="H73" s="290"/>
      <c r="I73" s="290"/>
      <c r="J73" s="290"/>
      <c r="K73" s="290"/>
    </row>
    <row r="74" spans="2:11" ht="7.5" customHeight="1">
      <c r="B74" s="291"/>
      <c r="C74" s="292"/>
      <c r="D74" s="292"/>
      <c r="E74" s="292"/>
      <c r="F74" s="292"/>
      <c r="G74" s="292"/>
      <c r="H74" s="292"/>
      <c r="I74" s="292"/>
      <c r="J74" s="292"/>
      <c r="K74" s="293"/>
    </row>
    <row r="75" spans="2:11" ht="45" customHeight="1">
      <c r="B75" s="294"/>
      <c r="C75" s="407" t="s">
        <v>2276</v>
      </c>
      <c r="D75" s="407"/>
      <c r="E75" s="407"/>
      <c r="F75" s="407"/>
      <c r="G75" s="407"/>
      <c r="H75" s="407"/>
      <c r="I75" s="407"/>
      <c r="J75" s="407"/>
      <c r="K75" s="295"/>
    </row>
    <row r="76" spans="2:11" ht="17.25" customHeight="1">
      <c r="B76" s="294"/>
      <c r="C76" s="296" t="s">
        <v>2277</v>
      </c>
      <c r="D76" s="296"/>
      <c r="E76" s="296"/>
      <c r="F76" s="296" t="s">
        <v>2278</v>
      </c>
      <c r="G76" s="297"/>
      <c r="H76" s="296" t="s">
        <v>57</v>
      </c>
      <c r="I76" s="296" t="s">
        <v>60</v>
      </c>
      <c r="J76" s="296" t="s">
        <v>2279</v>
      </c>
      <c r="K76" s="295"/>
    </row>
    <row r="77" spans="2:11" ht="17.25" customHeight="1">
      <c r="B77" s="294"/>
      <c r="C77" s="298" t="s">
        <v>2280</v>
      </c>
      <c r="D77" s="298"/>
      <c r="E77" s="298"/>
      <c r="F77" s="299" t="s">
        <v>2281</v>
      </c>
      <c r="G77" s="300"/>
      <c r="H77" s="298"/>
      <c r="I77" s="298"/>
      <c r="J77" s="298" t="s">
        <v>2282</v>
      </c>
      <c r="K77" s="295"/>
    </row>
    <row r="78" spans="2:11" ht="5.25" customHeight="1">
      <c r="B78" s="294"/>
      <c r="C78" s="301"/>
      <c r="D78" s="301"/>
      <c r="E78" s="301"/>
      <c r="F78" s="301"/>
      <c r="G78" s="302"/>
      <c r="H78" s="301"/>
      <c r="I78" s="301"/>
      <c r="J78" s="301"/>
      <c r="K78" s="295"/>
    </row>
    <row r="79" spans="2:11" ht="15" customHeight="1">
      <c r="B79" s="294"/>
      <c r="C79" s="283" t="s">
        <v>56</v>
      </c>
      <c r="D79" s="301"/>
      <c r="E79" s="301"/>
      <c r="F79" s="303" t="s">
        <v>2283</v>
      </c>
      <c r="G79" s="302"/>
      <c r="H79" s="283" t="s">
        <v>2284</v>
      </c>
      <c r="I79" s="283" t="s">
        <v>2285</v>
      </c>
      <c r="J79" s="283">
        <v>20</v>
      </c>
      <c r="K79" s="295"/>
    </row>
    <row r="80" spans="2:11" ht="15" customHeight="1">
      <c r="B80" s="294"/>
      <c r="C80" s="283" t="s">
        <v>2286</v>
      </c>
      <c r="D80" s="283"/>
      <c r="E80" s="283"/>
      <c r="F80" s="303" t="s">
        <v>2283</v>
      </c>
      <c r="G80" s="302"/>
      <c r="H80" s="283" t="s">
        <v>2287</v>
      </c>
      <c r="I80" s="283" t="s">
        <v>2285</v>
      </c>
      <c r="J80" s="283">
        <v>120</v>
      </c>
      <c r="K80" s="295"/>
    </row>
    <row r="81" spans="2:11" ht="15" customHeight="1">
      <c r="B81" s="304"/>
      <c r="C81" s="283" t="s">
        <v>2288</v>
      </c>
      <c r="D81" s="283"/>
      <c r="E81" s="283"/>
      <c r="F81" s="303" t="s">
        <v>2289</v>
      </c>
      <c r="G81" s="302"/>
      <c r="H81" s="283" t="s">
        <v>2290</v>
      </c>
      <c r="I81" s="283" t="s">
        <v>2285</v>
      </c>
      <c r="J81" s="283">
        <v>50</v>
      </c>
      <c r="K81" s="295"/>
    </row>
    <row r="82" spans="2:11" ht="15" customHeight="1">
      <c r="B82" s="304"/>
      <c r="C82" s="283" t="s">
        <v>2291</v>
      </c>
      <c r="D82" s="283"/>
      <c r="E82" s="283"/>
      <c r="F82" s="303" t="s">
        <v>2283</v>
      </c>
      <c r="G82" s="302"/>
      <c r="H82" s="283" t="s">
        <v>2292</v>
      </c>
      <c r="I82" s="283" t="s">
        <v>2293</v>
      </c>
      <c r="J82" s="283"/>
      <c r="K82" s="295"/>
    </row>
    <row r="83" spans="2:11" ht="15" customHeight="1">
      <c r="B83" s="304"/>
      <c r="C83" s="305" t="s">
        <v>2294</v>
      </c>
      <c r="D83" s="305"/>
      <c r="E83" s="305"/>
      <c r="F83" s="306" t="s">
        <v>2289</v>
      </c>
      <c r="G83" s="305"/>
      <c r="H83" s="305" t="s">
        <v>2295</v>
      </c>
      <c r="I83" s="305" t="s">
        <v>2285</v>
      </c>
      <c r="J83" s="305">
        <v>15</v>
      </c>
      <c r="K83" s="295"/>
    </row>
    <row r="84" spans="2:11" ht="15" customHeight="1">
      <c r="B84" s="304"/>
      <c r="C84" s="305" t="s">
        <v>2296</v>
      </c>
      <c r="D84" s="305"/>
      <c r="E84" s="305"/>
      <c r="F84" s="306" t="s">
        <v>2289</v>
      </c>
      <c r="G84" s="305"/>
      <c r="H84" s="305" t="s">
        <v>2297</v>
      </c>
      <c r="I84" s="305" t="s">
        <v>2285</v>
      </c>
      <c r="J84" s="305">
        <v>15</v>
      </c>
      <c r="K84" s="295"/>
    </row>
    <row r="85" spans="2:11" ht="15" customHeight="1">
      <c r="B85" s="304"/>
      <c r="C85" s="305" t="s">
        <v>2298</v>
      </c>
      <c r="D85" s="305"/>
      <c r="E85" s="305"/>
      <c r="F85" s="306" t="s">
        <v>2289</v>
      </c>
      <c r="G85" s="305"/>
      <c r="H85" s="305" t="s">
        <v>2299</v>
      </c>
      <c r="I85" s="305" t="s">
        <v>2285</v>
      </c>
      <c r="J85" s="305">
        <v>20</v>
      </c>
      <c r="K85" s="295"/>
    </row>
    <row r="86" spans="2:11" ht="15" customHeight="1">
      <c r="B86" s="304"/>
      <c r="C86" s="305" t="s">
        <v>2300</v>
      </c>
      <c r="D86" s="305"/>
      <c r="E86" s="305"/>
      <c r="F86" s="306" t="s">
        <v>2289</v>
      </c>
      <c r="G86" s="305"/>
      <c r="H86" s="305" t="s">
        <v>2301</v>
      </c>
      <c r="I86" s="305" t="s">
        <v>2285</v>
      </c>
      <c r="J86" s="305">
        <v>20</v>
      </c>
      <c r="K86" s="295"/>
    </row>
    <row r="87" spans="2:11" ht="15" customHeight="1">
      <c r="B87" s="304"/>
      <c r="C87" s="283" t="s">
        <v>2302</v>
      </c>
      <c r="D87" s="283"/>
      <c r="E87" s="283"/>
      <c r="F87" s="303" t="s">
        <v>2289</v>
      </c>
      <c r="G87" s="302"/>
      <c r="H87" s="283" t="s">
        <v>2303</v>
      </c>
      <c r="I87" s="283" t="s">
        <v>2285</v>
      </c>
      <c r="J87" s="283">
        <v>50</v>
      </c>
      <c r="K87" s="295"/>
    </row>
    <row r="88" spans="2:11" ht="15" customHeight="1">
      <c r="B88" s="304"/>
      <c r="C88" s="283" t="s">
        <v>2304</v>
      </c>
      <c r="D88" s="283"/>
      <c r="E88" s="283"/>
      <c r="F88" s="303" t="s">
        <v>2289</v>
      </c>
      <c r="G88" s="302"/>
      <c r="H88" s="283" t="s">
        <v>2305</v>
      </c>
      <c r="I88" s="283" t="s">
        <v>2285</v>
      </c>
      <c r="J88" s="283">
        <v>20</v>
      </c>
      <c r="K88" s="295"/>
    </row>
    <row r="89" spans="2:11" ht="15" customHeight="1">
      <c r="B89" s="304"/>
      <c r="C89" s="283" t="s">
        <v>2306</v>
      </c>
      <c r="D89" s="283"/>
      <c r="E89" s="283"/>
      <c r="F89" s="303" t="s">
        <v>2289</v>
      </c>
      <c r="G89" s="302"/>
      <c r="H89" s="283" t="s">
        <v>2307</v>
      </c>
      <c r="I89" s="283" t="s">
        <v>2285</v>
      </c>
      <c r="J89" s="283">
        <v>20</v>
      </c>
      <c r="K89" s="295"/>
    </row>
    <row r="90" spans="2:11" ht="15" customHeight="1">
      <c r="B90" s="304"/>
      <c r="C90" s="283" t="s">
        <v>2308</v>
      </c>
      <c r="D90" s="283"/>
      <c r="E90" s="283"/>
      <c r="F90" s="303" t="s">
        <v>2289</v>
      </c>
      <c r="G90" s="302"/>
      <c r="H90" s="283" t="s">
        <v>2309</v>
      </c>
      <c r="I90" s="283" t="s">
        <v>2285</v>
      </c>
      <c r="J90" s="283">
        <v>50</v>
      </c>
      <c r="K90" s="295"/>
    </row>
    <row r="91" spans="2:11" ht="15" customHeight="1">
      <c r="B91" s="304"/>
      <c r="C91" s="283" t="s">
        <v>2310</v>
      </c>
      <c r="D91" s="283"/>
      <c r="E91" s="283"/>
      <c r="F91" s="303" t="s">
        <v>2289</v>
      </c>
      <c r="G91" s="302"/>
      <c r="H91" s="283" t="s">
        <v>2310</v>
      </c>
      <c r="I91" s="283" t="s">
        <v>2285</v>
      </c>
      <c r="J91" s="283">
        <v>50</v>
      </c>
      <c r="K91" s="295"/>
    </row>
    <row r="92" spans="2:11" ht="15" customHeight="1">
      <c r="B92" s="304"/>
      <c r="C92" s="283" t="s">
        <v>2311</v>
      </c>
      <c r="D92" s="283"/>
      <c r="E92" s="283"/>
      <c r="F92" s="303" t="s">
        <v>2289</v>
      </c>
      <c r="G92" s="302"/>
      <c r="H92" s="283" t="s">
        <v>2312</v>
      </c>
      <c r="I92" s="283" t="s">
        <v>2285</v>
      </c>
      <c r="J92" s="283">
        <v>255</v>
      </c>
      <c r="K92" s="295"/>
    </row>
    <row r="93" spans="2:11" ht="15" customHeight="1">
      <c r="B93" s="304"/>
      <c r="C93" s="283" t="s">
        <v>2313</v>
      </c>
      <c r="D93" s="283"/>
      <c r="E93" s="283"/>
      <c r="F93" s="303" t="s">
        <v>2283</v>
      </c>
      <c r="G93" s="302"/>
      <c r="H93" s="283" t="s">
        <v>2314</v>
      </c>
      <c r="I93" s="283" t="s">
        <v>2315</v>
      </c>
      <c r="J93" s="283"/>
      <c r="K93" s="295"/>
    </row>
    <row r="94" spans="2:11" ht="15" customHeight="1">
      <c r="B94" s="304"/>
      <c r="C94" s="283" t="s">
        <v>2316</v>
      </c>
      <c r="D94" s="283"/>
      <c r="E94" s="283"/>
      <c r="F94" s="303" t="s">
        <v>2283</v>
      </c>
      <c r="G94" s="302"/>
      <c r="H94" s="283" t="s">
        <v>2317</v>
      </c>
      <c r="I94" s="283" t="s">
        <v>2318</v>
      </c>
      <c r="J94" s="283"/>
      <c r="K94" s="295"/>
    </row>
    <row r="95" spans="2:11" ht="15" customHeight="1">
      <c r="B95" s="304"/>
      <c r="C95" s="283" t="s">
        <v>2319</v>
      </c>
      <c r="D95" s="283"/>
      <c r="E95" s="283"/>
      <c r="F95" s="303" t="s">
        <v>2283</v>
      </c>
      <c r="G95" s="302"/>
      <c r="H95" s="283" t="s">
        <v>2319</v>
      </c>
      <c r="I95" s="283" t="s">
        <v>2318</v>
      </c>
      <c r="J95" s="283"/>
      <c r="K95" s="295"/>
    </row>
    <row r="96" spans="2:11" ht="15" customHeight="1">
      <c r="B96" s="304"/>
      <c r="C96" s="283" t="s">
        <v>41</v>
      </c>
      <c r="D96" s="283"/>
      <c r="E96" s="283"/>
      <c r="F96" s="303" t="s">
        <v>2283</v>
      </c>
      <c r="G96" s="302"/>
      <c r="H96" s="283" t="s">
        <v>2320</v>
      </c>
      <c r="I96" s="283" t="s">
        <v>2318</v>
      </c>
      <c r="J96" s="283"/>
      <c r="K96" s="295"/>
    </row>
    <row r="97" spans="2:11" ht="15" customHeight="1">
      <c r="B97" s="304"/>
      <c r="C97" s="283" t="s">
        <v>51</v>
      </c>
      <c r="D97" s="283"/>
      <c r="E97" s="283"/>
      <c r="F97" s="303" t="s">
        <v>2283</v>
      </c>
      <c r="G97" s="302"/>
      <c r="H97" s="283" t="s">
        <v>2321</v>
      </c>
      <c r="I97" s="283" t="s">
        <v>2318</v>
      </c>
      <c r="J97" s="283"/>
      <c r="K97" s="295"/>
    </row>
    <row r="98" spans="2:11" ht="15" customHeight="1">
      <c r="B98" s="307"/>
      <c r="C98" s="308"/>
      <c r="D98" s="308"/>
      <c r="E98" s="308"/>
      <c r="F98" s="308"/>
      <c r="G98" s="308"/>
      <c r="H98" s="308"/>
      <c r="I98" s="308"/>
      <c r="J98" s="308"/>
      <c r="K98" s="309"/>
    </row>
    <row r="99" spans="2:11" ht="18.75" customHeight="1">
      <c r="B99" s="310"/>
      <c r="C99" s="311"/>
      <c r="D99" s="311"/>
      <c r="E99" s="311"/>
      <c r="F99" s="311"/>
      <c r="G99" s="311"/>
      <c r="H99" s="311"/>
      <c r="I99" s="311"/>
      <c r="J99" s="311"/>
      <c r="K99" s="310"/>
    </row>
    <row r="100" spans="2:11" ht="18.75" customHeight="1">
      <c r="B100" s="290"/>
      <c r="C100" s="290"/>
      <c r="D100" s="290"/>
      <c r="E100" s="290"/>
      <c r="F100" s="290"/>
      <c r="G100" s="290"/>
      <c r="H100" s="290"/>
      <c r="I100" s="290"/>
      <c r="J100" s="290"/>
      <c r="K100" s="290"/>
    </row>
    <row r="101" spans="2:11" ht="7.5" customHeight="1">
      <c r="B101" s="291"/>
      <c r="C101" s="292"/>
      <c r="D101" s="292"/>
      <c r="E101" s="292"/>
      <c r="F101" s="292"/>
      <c r="G101" s="292"/>
      <c r="H101" s="292"/>
      <c r="I101" s="292"/>
      <c r="J101" s="292"/>
      <c r="K101" s="293"/>
    </row>
    <row r="102" spans="2:11" ht="45" customHeight="1">
      <c r="B102" s="294"/>
      <c r="C102" s="407" t="s">
        <v>2322</v>
      </c>
      <c r="D102" s="407"/>
      <c r="E102" s="407"/>
      <c r="F102" s="407"/>
      <c r="G102" s="407"/>
      <c r="H102" s="407"/>
      <c r="I102" s="407"/>
      <c r="J102" s="407"/>
      <c r="K102" s="295"/>
    </row>
    <row r="103" spans="2:11" ht="17.25" customHeight="1">
      <c r="B103" s="294"/>
      <c r="C103" s="296" t="s">
        <v>2277</v>
      </c>
      <c r="D103" s="296"/>
      <c r="E103" s="296"/>
      <c r="F103" s="296" t="s">
        <v>2278</v>
      </c>
      <c r="G103" s="297"/>
      <c r="H103" s="296" t="s">
        <v>57</v>
      </c>
      <c r="I103" s="296" t="s">
        <v>60</v>
      </c>
      <c r="J103" s="296" t="s">
        <v>2279</v>
      </c>
      <c r="K103" s="295"/>
    </row>
    <row r="104" spans="2:11" ht="17.25" customHeight="1">
      <c r="B104" s="294"/>
      <c r="C104" s="298" t="s">
        <v>2280</v>
      </c>
      <c r="D104" s="298"/>
      <c r="E104" s="298"/>
      <c r="F104" s="299" t="s">
        <v>2281</v>
      </c>
      <c r="G104" s="300"/>
      <c r="H104" s="298"/>
      <c r="I104" s="298"/>
      <c r="J104" s="298" t="s">
        <v>2282</v>
      </c>
      <c r="K104" s="295"/>
    </row>
    <row r="105" spans="2:11" ht="5.25" customHeight="1">
      <c r="B105" s="294"/>
      <c r="C105" s="296"/>
      <c r="D105" s="296"/>
      <c r="E105" s="296"/>
      <c r="F105" s="296"/>
      <c r="G105" s="312"/>
      <c r="H105" s="296"/>
      <c r="I105" s="296"/>
      <c r="J105" s="296"/>
      <c r="K105" s="295"/>
    </row>
    <row r="106" spans="2:11" ht="15" customHeight="1">
      <c r="B106" s="294"/>
      <c r="C106" s="283" t="s">
        <v>56</v>
      </c>
      <c r="D106" s="301"/>
      <c r="E106" s="301"/>
      <c r="F106" s="303" t="s">
        <v>2283</v>
      </c>
      <c r="G106" s="312"/>
      <c r="H106" s="283" t="s">
        <v>2323</v>
      </c>
      <c r="I106" s="283" t="s">
        <v>2285</v>
      </c>
      <c r="J106" s="283">
        <v>20</v>
      </c>
      <c r="K106" s="295"/>
    </row>
    <row r="107" spans="2:11" ht="15" customHeight="1">
      <c r="B107" s="294"/>
      <c r="C107" s="283" t="s">
        <v>2286</v>
      </c>
      <c r="D107" s="283"/>
      <c r="E107" s="283"/>
      <c r="F107" s="303" t="s">
        <v>2283</v>
      </c>
      <c r="G107" s="283"/>
      <c r="H107" s="283" t="s">
        <v>2323</v>
      </c>
      <c r="I107" s="283" t="s">
        <v>2285</v>
      </c>
      <c r="J107" s="283">
        <v>120</v>
      </c>
      <c r="K107" s="295"/>
    </row>
    <row r="108" spans="2:11" ht="15" customHeight="1">
      <c r="B108" s="304"/>
      <c r="C108" s="283" t="s">
        <v>2288</v>
      </c>
      <c r="D108" s="283"/>
      <c r="E108" s="283"/>
      <c r="F108" s="303" t="s">
        <v>2289</v>
      </c>
      <c r="G108" s="283"/>
      <c r="H108" s="283" t="s">
        <v>2323</v>
      </c>
      <c r="I108" s="283" t="s">
        <v>2285</v>
      </c>
      <c r="J108" s="283">
        <v>50</v>
      </c>
      <c r="K108" s="295"/>
    </row>
    <row r="109" spans="2:11" ht="15" customHeight="1">
      <c r="B109" s="304"/>
      <c r="C109" s="283" t="s">
        <v>2291</v>
      </c>
      <c r="D109" s="283"/>
      <c r="E109" s="283"/>
      <c r="F109" s="303" t="s">
        <v>2283</v>
      </c>
      <c r="G109" s="283"/>
      <c r="H109" s="283" t="s">
        <v>2323</v>
      </c>
      <c r="I109" s="283" t="s">
        <v>2293</v>
      </c>
      <c r="J109" s="283"/>
      <c r="K109" s="295"/>
    </row>
    <row r="110" spans="2:11" ht="15" customHeight="1">
      <c r="B110" s="304"/>
      <c r="C110" s="283" t="s">
        <v>2302</v>
      </c>
      <c r="D110" s="283"/>
      <c r="E110" s="283"/>
      <c r="F110" s="303" t="s">
        <v>2289</v>
      </c>
      <c r="G110" s="283"/>
      <c r="H110" s="283" t="s">
        <v>2323</v>
      </c>
      <c r="I110" s="283" t="s">
        <v>2285</v>
      </c>
      <c r="J110" s="283">
        <v>50</v>
      </c>
      <c r="K110" s="295"/>
    </row>
    <row r="111" spans="2:11" ht="15" customHeight="1">
      <c r="B111" s="304"/>
      <c r="C111" s="283" t="s">
        <v>2310</v>
      </c>
      <c r="D111" s="283"/>
      <c r="E111" s="283"/>
      <c r="F111" s="303" t="s">
        <v>2289</v>
      </c>
      <c r="G111" s="283"/>
      <c r="H111" s="283" t="s">
        <v>2323</v>
      </c>
      <c r="I111" s="283" t="s">
        <v>2285</v>
      </c>
      <c r="J111" s="283">
        <v>50</v>
      </c>
      <c r="K111" s="295"/>
    </row>
    <row r="112" spans="2:11" ht="15" customHeight="1">
      <c r="B112" s="304"/>
      <c r="C112" s="283" t="s">
        <v>2308</v>
      </c>
      <c r="D112" s="283"/>
      <c r="E112" s="283"/>
      <c r="F112" s="303" t="s">
        <v>2289</v>
      </c>
      <c r="G112" s="283"/>
      <c r="H112" s="283" t="s">
        <v>2323</v>
      </c>
      <c r="I112" s="283" t="s">
        <v>2285</v>
      </c>
      <c r="J112" s="283">
        <v>50</v>
      </c>
      <c r="K112" s="295"/>
    </row>
    <row r="113" spans="2:11" ht="15" customHeight="1">
      <c r="B113" s="304"/>
      <c r="C113" s="283" t="s">
        <v>56</v>
      </c>
      <c r="D113" s="283"/>
      <c r="E113" s="283"/>
      <c r="F113" s="303" t="s">
        <v>2283</v>
      </c>
      <c r="G113" s="283"/>
      <c r="H113" s="283" t="s">
        <v>2324</v>
      </c>
      <c r="I113" s="283" t="s">
        <v>2285</v>
      </c>
      <c r="J113" s="283">
        <v>20</v>
      </c>
      <c r="K113" s="295"/>
    </row>
    <row r="114" spans="2:11" ht="15" customHeight="1">
      <c r="B114" s="304"/>
      <c r="C114" s="283" t="s">
        <v>2325</v>
      </c>
      <c r="D114" s="283"/>
      <c r="E114" s="283"/>
      <c r="F114" s="303" t="s">
        <v>2283</v>
      </c>
      <c r="G114" s="283"/>
      <c r="H114" s="283" t="s">
        <v>2326</v>
      </c>
      <c r="I114" s="283" t="s">
        <v>2285</v>
      </c>
      <c r="J114" s="283">
        <v>120</v>
      </c>
      <c r="K114" s="295"/>
    </row>
    <row r="115" spans="2:11" ht="15" customHeight="1">
      <c r="B115" s="304"/>
      <c r="C115" s="283" t="s">
        <v>41</v>
      </c>
      <c r="D115" s="283"/>
      <c r="E115" s="283"/>
      <c r="F115" s="303" t="s">
        <v>2283</v>
      </c>
      <c r="G115" s="283"/>
      <c r="H115" s="283" t="s">
        <v>2327</v>
      </c>
      <c r="I115" s="283" t="s">
        <v>2318</v>
      </c>
      <c r="J115" s="283"/>
      <c r="K115" s="295"/>
    </row>
    <row r="116" spans="2:11" ht="15" customHeight="1">
      <c r="B116" s="304"/>
      <c r="C116" s="283" t="s">
        <v>51</v>
      </c>
      <c r="D116" s="283"/>
      <c r="E116" s="283"/>
      <c r="F116" s="303" t="s">
        <v>2283</v>
      </c>
      <c r="G116" s="283"/>
      <c r="H116" s="283" t="s">
        <v>2328</v>
      </c>
      <c r="I116" s="283" t="s">
        <v>2318</v>
      </c>
      <c r="J116" s="283"/>
      <c r="K116" s="295"/>
    </row>
    <row r="117" spans="2:11" ht="15" customHeight="1">
      <c r="B117" s="304"/>
      <c r="C117" s="283" t="s">
        <v>60</v>
      </c>
      <c r="D117" s="283"/>
      <c r="E117" s="283"/>
      <c r="F117" s="303" t="s">
        <v>2283</v>
      </c>
      <c r="G117" s="283"/>
      <c r="H117" s="283" t="s">
        <v>2329</v>
      </c>
      <c r="I117" s="283" t="s">
        <v>2330</v>
      </c>
      <c r="J117" s="283"/>
      <c r="K117" s="295"/>
    </row>
    <row r="118" spans="2:11" ht="15" customHeight="1">
      <c r="B118" s="307"/>
      <c r="C118" s="313"/>
      <c r="D118" s="313"/>
      <c r="E118" s="313"/>
      <c r="F118" s="313"/>
      <c r="G118" s="313"/>
      <c r="H118" s="313"/>
      <c r="I118" s="313"/>
      <c r="J118" s="313"/>
      <c r="K118" s="309"/>
    </row>
    <row r="119" spans="2:11" ht="18.75" customHeight="1">
      <c r="B119" s="314"/>
      <c r="C119" s="280"/>
      <c r="D119" s="280"/>
      <c r="E119" s="280"/>
      <c r="F119" s="315"/>
      <c r="G119" s="280"/>
      <c r="H119" s="280"/>
      <c r="I119" s="280"/>
      <c r="J119" s="280"/>
      <c r="K119" s="314"/>
    </row>
    <row r="120" spans="2:11" ht="18.75" customHeight="1">
      <c r="B120" s="290"/>
      <c r="C120" s="290"/>
      <c r="D120" s="290"/>
      <c r="E120" s="290"/>
      <c r="F120" s="290"/>
      <c r="G120" s="290"/>
      <c r="H120" s="290"/>
      <c r="I120" s="290"/>
      <c r="J120" s="290"/>
      <c r="K120" s="290"/>
    </row>
    <row r="121" spans="2:11" ht="7.5" customHeight="1">
      <c r="B121" s="316"/>
      <c r="C121" s="317"/>
      <c r="D121" s="317"/>
      <c r="E121" s="317"/>
      <c r="F121" s="317"/>
      <c r="G121" s="317"/>
      <c r="H121" s="317"/>
      <c r="I121" s="317"/>
      <c r="J121" s="317"/>
      <c r="K121" s="318"/>
    </row>
    <row r="122" spans="2:11" ht="45" customHeight="1">
      <c r="B122" s="319"/>
      <c r="C122" s="403" t="s">
        <v>2331</v>
      </c>
      <c r="D122" s="403"/>
      <c r="E122" s="403"/>
      <c r="F122" s="403"/>
      <c r="G122" s="403"/>
      <c r="H122" s="403"/>
      <c r="I122" s="403"/>
      <c r="J122" s="403"/>
      <c r="K122" s="320"/>
    </row>
    <row r="123" spans="2:11" ht="17.25" customHeight="1">
      <c r="B123" s="321"/>
      <c r="C123" s="296" t="s">
        <v>2277</v>
      </c>
      <c r="D123" s="296"/>
      <c r="E123" s="296"/>
      <c r="F123" s="296" t="s">
        <v>2278</v>
      </c>
      <c r="G123" s="297"/>
      <c r="H123" s="296" t="s">
        <v>57</v>
      </c>
      <c r="I123" s="296" t="s">
        <v>60</v>
      </c>
      <c r="J123" s="296" t="s">
        <v>2279</v>
      </c>
      <c r="K123" s="322"/>
    </row>
    <row r="124" spans="2:11" ht="17.25" customHeight="1">
      <c r="B124" s="321"/>
      <c r="C124" s="298" t="s">
        <v>2280</v>
      </c>
      <c r="D124" s="298"/>
      <c r="E124" s="298"/>
      <c r="F124" s="299" t="s">
        <v>2281</v>
      </c>
      <c r="G124" s="300"/>
      <c r="H124" s="298"/>
      <c r="I124" s="298"/>
      <c r="J124" s="298" t="s">
        <v>2282</v>
      </c>
      <c r="K124" s="322"/>
    </row>
    <row r="125" spans="2:11" ht="5.25" customHeight="1">
      <c r="B125" s="323"/>
      <c r="C125" s="301"/>
      <c r="D125" s="301"/>
      <c r="E125" s="301"/>
      <c r="F125" s="301"/>
      <c r="G125" s="283"/>
      <c r="H125" s="301"/>
      <c r="I125" s="301"/>
      <c r="J125" s="301"/>
      <c r="K125" s="324"/>
    </row>
    <row r="126" spans="2:11" ht="15" customHeight="1">
      <c r="B126" s="323"/>
      <c r="C126" s="283" t="s">
        <v>2286</v>
      </c>
      <c r="D126" s="301"/>
      <c r="E126" s="301"/>
      <c r="F126" s="303" t="s">
        <v>2283</v>
      </c>
      <c r="G126" s="283"/>
      <c r="H126" s="283" t="s">
        <v>2323</v>
      </c>
      <c r="I126" s="283" t="s">
        <v>2285</v>
      </c>
      <c r="J126" s="283">
        <v>120</v>
      </c>
      <c r="K126" s="325"/>
    </row>
    <row r="127" spans="2:11" ht="15" customHeight="1">
      <c r="B127" s="323"/>
      <c r="C127" s="283" t="s">
        <v>2332</v>
      </c>
      <c r="D127" s="283"/>
      <c r="E127" s="283"/>
      <c r="F127" s="303" t="s">
        <v>2283</v>
      </c>
      <c r="G127" s="283"/>
      <c r="H127" s="283" t="s">
        <v>2333</v>
      </c>
      <c r="I127" s="283" t="s">
        <v>2285</v>
      </c>
      <c r="J127" s="283" t="s">
        <v>2334</v>
      </c>
      <c r="K127" s="325"/>
    </row>
    <row r="128" spans="2:11" ht="15" customHeight="1">
      <c r="B128" s="323"/>
      <c r="C128" s="283" t="s">
        <v>88</v>
      </c>
      <c r="D128" s="283"/>
      <c r="E128" s="283"/>
      <c r="F128" s="303" t="s">
        <v>2283</v>
      </c>
      <c r="G128" s="283"/>
      <c r="H128" s="283" t="s">
        <v>2335</v>
      </c>
      <c r="I128" s="283" t="s">
        <v>2285</v>
      </c>
      <c r="J128" s="283" t="s">
        <v>2334</v>
      </c>
      <c r="K128" s="325"/>
    </row>
    <row r="129" spans="2:11" ht="15" customHeight="1">
      <c r="B129" s="323"/>
      <c r="C129" s="283" t="s">
        <v>2294</v>
      </c>
      <c r="D129" s="283"/>
      <c r="E129" s="283"/>
      <c r="F129" s="303" t="s">
        <v>2289</v>
      </c>
      <c r="G129" s="283"/>
      <c r="H129" s="283" t="s">
        <v>2295</v>
      </c>
      <c r="I129" s="283" t="s">
        <v>2285</v>
      </c>
      <c r="J129" s="283">
        <v>15</v>
      </c>
      <c r="K129" s="325"/>
    </row>
    <row r="130" spans="2:11" ht="15" customHeight="1">
      <c r="B130" s="323"/>
      <c r="C130" s="305" t="s">
        <v>2296</v>
      </c>
      <c r="D130" s="305"/>
      <c r="E130" s="305"/>
      <c r="F130" s="306" t="s">
        <v>2289</v>
      </c>
      <c r="G130" s="305"/>
      <c r="H130" s="305" t="s">
        <v>2297</v>
      </c>
      <c r="I130" s="305" t="s">
        <v>2285</v>
      </c>
      <c r="J130" s="305">
        <v>15</v>
      </c>
      <c r="K130" s="325"/>
    </row>
    <row r="131" spans="2:11" ht="15" customHeight="1">
      <c r="B131" s="323"/>
      <c r="C131" s="305" t="s">
        <v>2298</v>
      </c>
      <c r="D131" s="305"/>
      <c r="E131" s="305"/>
      <c r="F131" s="306" t="s">
        <v>2289</v>
      </c>
      <c r="G131" s="305"/>
      <c r="H131" s="305" t="s">
        <v>2299</v>
      </c>
      <c r="I131" s="305" t="s">
        <v>2285</v>
      </c>
      <c r="J131" s="305">
        <v>20</v>
      </c>
      <c r="K131" s="325"/>
    </row>
    <row r="132" spans="2:11" ht="15" customHeight="1">
      <c r="B132" s="323"/>
      <c r="C132" s="305" t="s">
        <v>2300</v>
      </c>
      <c r="D132" s="305"/>
      <c r="E132" s="305"/>
      <c r="F132" s="306" t="s">
        <v>2289</v>
      </c>
      <c r="G132" s="305"/>
      <c r="H132" s="305" t="s">
        <v>2301</v>
      </c>
      <c r="I132" s="305" t="s">
        <v>2285</v>
      </c>
      <c r="J132" s="305">
        <v>20</v>
      </c>
      <c r="K132" s="325"/>
    </row>
    <row r="133" spans="2:11" ht="15" customHeight="1">
      <c r="B133" s="323"/>
      <c r="C133" s="283" t="s">
        <v>2288</v>
      </c>
      <c r="D133" s="283"/>
      <c r="E133" s="283"/>
      <c r="F133" s="303" t="s">
        <v>2289</v>
      </c>
      <c r="G133" s="283"/>
      <c r="H133" s="283" t="s">
        <v>2323</v>
      </c>
      <c r="I133" s="283" t="s">
        <v>2285</v>
      </c>
      <c r="J133" s="283">
        <v>50</v>
      </c>
      <c r="K133" s="325"/>
    </row>
    <row r="134" spans="2:11" ht="15" customHeight="1">
      <c r="B134" s="323"/>
      <c r="C134" s="283" t="s">
        <v>2302</v>
      </c>
      <c r="D134" s="283"/>
      <c r="E134" s="283"/>
      <c r="F134" s="303" t="s">
        <v>2289</v>
      </c>
      <c r="G134" s="283"/>
      <c r="H134" s="283" t="s">
        <v>2323</v>
      </c>
      <c r="I134" s="283" t="s">
        <v>2285</v>
      </c>
      <c r="J134" s="283">
        <v>50</v>
      </c>
      <c r="K134" s="325"/>
    </row>
    <row r="135" spans="2:11" ht="15" customHeight="1">
      <c r="B135" s="323"/>
      <c r="C135" s="283" t="s">
        <v>2308</v>
      </c>
      <c r="D135" s="283"/>
      <c r="E135" s="283"/>
      <c r="F135" s="303" t="s">
        <v>2289</v>
      </c>
      <c r="G135" s="283"/>
      <c r="H135" s="283" t="s">
        <v>2323</v>
      </c>
      <c r="I135" s="283" t="s">
        <v>2285</v>
      </c>
      <c r="J135" s="283">
        <v>50</v>
      </c>
      <c r="K135" s="325"/>
    </row>
    <row r="136" spans="2:11" ht="15" customHeight="1">
      <c r="B136" s="323"/>
      <c r="C136" s="283" t="s">
        <v>2310</v>
      </c>
      <c r="D136" s="283"/>
      <c r="E136" s="283"/>
      <c r="F136" s="303" t="s">
        <v>2289</v>
      </c>
      <c r="G136" s="283"/>
      <c r="H136" s="283" t="s">
        <v>2323</v>
      </c>
      <c r="I136" s="283" t="s">
        <v>2285</v>
      </c>
      <c r="J136" s="283">
        <v>50</v>
      </c>
      <c r="K136" s="325"/>
    </row>
    <row r="137" spans="2:11" ht="15" customHeight="1">
      <c r="B137" s="323"/>
      <c r="C137" s="283" t="s">
        <v>2311</v>
      </c>
      <c r="D137" s="283"/>
      <c r="E137" s="283"/>
      <c r="F137" s="303" t="s">
        <v>2289</v>
      </c>
      <c r="G137" s="283"/>
      <c r="H137" s="283" t="s">
        <v>2336</v>
      </c>
      <c r="I137" s="283" t="s">
        <v>2285</v>
      </c>
      <c r="J137" s="283">
        <v>255</v>
      </c>
      <c r="K137" s="325"/>
    </row>
    <row r="138" spans="2:11" ht="15" customHeight="1">
      <c r="B138" s="323"/>
      <c r="C138" s="283" t="s">
        <v>2313</v>
      </c>
      <c r="D138" s="283"/>
      <c r="E138" s="283"/>
      <c r="F138" s="303" t="s">
        <v>2283</v>
      </c>
      <c r="G138" s="283"/>
      <c r="H138" s="283" t="s">
        <v>2337</v>
      </c>
      <c r="I138" s="283" t="s">
        <v>2315</v>
      </c>
      <c r="J138" s="283"/>
      <c r="K138" s="325"/>
    </row>
    <row r="139" spans="2:11" ht="15" customHeight="1">
      <c r="B139" s="323"/>
      <c r="C139" s="283" t="s">
        <v>2316</v>
      </c>
      <c r="D139" s="283"/>
      <c r="E139" s="283"/>
      <c r="F139" s="303" t="s">
        <v>2283</v>
      </c>
      <c r="G139" s="283"/>
      <c r="H139" s="283" t="s">
        <v>2338</v>
      </c>
      <c r="I139" s="283" t="s">
        <v>2318</v>
      </c>
      <c r="J139" s="283"/>
      <c r="K139" s="325"/>
    </row>
    <row r="140" spans="2:11" ht="15" customHeight="1">
      <c r="B140" s="323"/>
      <c r="C140" s="283" t="s">
        <v>2319</v>
      </c>
      <c r="D140" s="283"/>
      <c r="E140" s="283"/>
      <c r="F140" s="303" t="s">
        <v>2283</v>
      </c>
      <c r="G140" s="283"/>
      <c r="H140" s="283" t="s">
        <v>2319</v>
      </c>
      <c r="I140" s="283" t="s">
        <v>2318</v>
      </c>
      <c r="J140" s="283"/>
      <c r="K140" s="325"/>
    </row>
    <row r="141" spans="2:11" ht="15" customHeight="1">
      <c r="B141" s="323"/>
      <c r="C141" s="283" t="s">
        <v>41</v>
      </c>
      <c r="D141" s="283"/>
      <c r="E141" s="283"/>
      <c r="F141" s="303" t="s">
        <v>2283</v>
      </c>
      <c r="G141" s="283"/>
      <c r="H141" s="283" t="s">
        <v>2339</v>
      </c>
      <c r="I141" s="283" t="s">
        <v>2318</v>
      </c>
      <c r="J141" s="283"/>
      <c r="K141" s="325"/>
    </row>
    <row r="142" spans="2:11" ht="15" customHeight="1">
      <c r="B142" s="323"/>
      <c r="C142" s="283" t="s">
        <v>2340</v>
      </c>
      <c r="D142" s="283"/>
      <c r="E142" s="283"/>
      <c r="F142" s="303" t="s">
        <v>2283</v>
      </c>
      <c r="G142" s="283"/>
      <c r="H142" s="283" t="s">
        <v>2341</v>
      </c>
      <c r="I142" s="283" t="s">
        <v>2318</v>
      </c>
      <c r="J142" s="283"/>
      <c r="K142" s="325"/>
    </row>
    <row r="143" spans="2:11" ht="15" customHeight="1">
      <c r="B143" s="326"/>
      <c r="C143" s="327"/>
      <c r="D143" s="327"/>
      <c r="E143" s="327"/>
      <c r="F143" s="327"/>
      <c r="G143" s="327"/>
      <c r="H143" s="327"/>
      <c r="I143" s="327"/>
      <c r="J143" s="327"/>
      <c r="K143" s="328"/>
    </row>
    <row r="144" spans="2:11" ht="18.75" customHeight="1">
      <c r="B144" s="280"/>
      <c r="C144" s="280"/>
      <c r="D144" s="280"/>
      <c r="E144" s="280"/>
      <c r="F144" s="315"/>
      <c r="G144" s="280"/>
      <c r="H144" s="280"/>
      <c r="I144" s="280"/>
      <c r="J144" s="280"/>
      <c r="K144" s="280"/>
    </row>
    <row r="145" spans="2:11" ht="18.75" customHeight="1">
      <c r="B145" s="290"/>
      <c r="C145" s="290"/>
      <c r="D145" s="290"/>
      <c r="E145" s="290"/>
      <c r="F145" s="290"/>
      <c r="G145" s="290"/>
      <c r="H145" s="290"/>
      <c r="I145" s="290"/>
      <c r="J145" s="290"/>
      <c r="K145" s="290"/>
    </row>
    <row r="146" spans="2:11" ht="7.5" customHeight="1">
      <c r="B146" s="291"/>
      <c r="C146" s="292"/>
      <c r="D146" s="292"/>
      <c r="E146" s="292"/>
      <c r="F146" s="292"/>
      <c r="G146" s="292"/>
      <c r="H146" s="292"/>
      <c r="I146" s="292"/>
      <c r="J146" s="292"/>
      <c r="K146" s="293"/>
    </row>
    <row r="147" spans="2:11" ht="45" customHeight="1">
      <c r="B147" s="294"/>
      <c r="C147" s="407" t="s">
        <v>2342</v>
      </c>
      <c r="D147" s="407"/>
      <c r="E147" s="407"/>
      <c r="F147" s="407"/>
      <c r="G147" s="407"/>
      <c r="H147" s="407"/>
      <c r="I147" s="407"/>
      <c r="J147" s="407"/>
      <c r="K147" s="295"/>
    </row>
    <row r="148" spans="2:11" ht="17.25" customHeight="1">
      <c r="B148" s="294"/>
      <c r="C148" s="296" t="s">
        <v>2277</v>
      </c>
      <c r="D148" s="296"/>
      <c r="E148" s="296"/>
      <c r="F148" s="296" t="s">
        <v>2278</v>
      </c>
      <c r="G148" s="297"/>
      <c r="H148" s="296" t="s">
        <v>57</v>
      </c>
      <c r="I148" s="296" t="s">
        <v>60</v>
      </c>
      <c r="J148" s="296" t="s">
        <v>2279</v>
      </c>
      <c r="K148" s="295"/>
    </row>
    <row r="149" spans="2:11" ht="17.25" customHeight="1">
      <c r="B149" s="294"/>
      <c r="C149" s="298" t="s">
        <v>2280</v>
      </c>
      <c r="D149" s="298"/>
      <c r="E149" s="298"/>
      <c r="F149" s="299" t="s">
        <v>2281</v>
      </c>
      <c r="G149" s="300"/>
      <c r="H149" s="298"/>
      <c r="I149" s="298"/>
      <c r="J149" s="298" t="s">
        <v>2282</v>
      </c>
      <c r="K149" s="295"/>
    </row>
    <row r="150" spans="2:11" ht="5.25" customHeight="1">
      <c r="B150" s="304"/>
      <c r="C150" s="301"/>
      <c r="D150" s="301"/>
      <c r="E150" s="301"/>
      <c r="F150" s="301"/>
      <c r="G150" s="302"/>
      <c r="H150" s="301"/>
      <c r="I150" s="301"/>
      <c r="J150" s="301"/>
      <c r="K150" s="325"/>
    </row>
    <row r="151" spans="2:11" ht="15" customHeight="1">
      <c r="B151" s="304"/>
      <c r="C151" s="329" t="s">
        <v>2286</v>
      </c>
      <c r="D151" s="283"/>
      <c r="E151" s="283"/>
      <c r="F151" s="330" t="s">
        <v>2283</v>
      </c>
      <c r="G151" s="283"/>
      <c r="H151" s="329" t="s">
        <v>2323</v>
      </c>
      <c r="I151" s="329" t="s">
        <v>2285</v>
      </c>
      <c r="J151" s="329">
        <v>120</v>
      </c>
      <c r="K151" s="325"/>
    </row>
    <row r="152" spans="2:11" ht="15" customHeight="1">
      <c r="B152" s="304"/>
      <c r="C152" s="329" t="s">
        <v>2332</v>
      </c>
      <c r="D152" s="283"/>
      <c r="E152" s="283"/>
      <c r="F152" s="330" t="s">
        <v>2283</v>
      </c>
      <c r="G152" s="283"/>
      <c r="H152" s="329" t="s">
        <v>2343</v>
      </c>
      <c r="I152" s="329" t="s">
        <v>2285</v>
      </c>
      <c r="J152" s="329" t="s">
        <v>2334</v>
      </c>
      <c r="K152" s="325"/>
    </row>
    <row r="153" spans="2:11" ht="15" customHeight="1">
      <c r="B153" s="304"/>
      <c r="C153" s="329" t="s">
        <v>88</v>
      </c>
      <c r="D153" s="283"/>
      <c r="E153" s="283"/>
      <c r="F153" s="330" t="s">
        <v>2283</v>
      </c>
      <c r="G153" s="283"/>
      <c r="H153" s="329" t="s">
        <v>2344</v>
      </c>
      <c r="I153" s="329" t="s">
        <v>2285</v>
      </c>
      <c r="J153" s="329" t="s">
        <v>2334</v>
      </c>
      <c r="K153" s="325"/>
    </row>
    <row r="154" spans="2:11" ht="15" customHeight="1">
      <c r="B154" s="304"/>
      <c r="C154" s="329" t="s">
        <v>2288</v>
      </c>
      <c r="D154" s="283"/>
      <c r="E154" s="283"/>
      <c r="F154" s="330" t="s">
        <v>2289</v>
      </c>
      <c r="G154" s="283"/>
      <c r="H154" s="329" t="s">
        <v>2323</v>
      </c>
      <c r="I154" s="329" t="s">
        <v>2285</v>
      </c>
      <c r="J154" s="329">
        <v>50</v>
      </c>
      <c r="K154" s="325"/>
    </row>
    <row r="155" spans="2:11" ht="15" customHeight="1">
      <c r="B155" s="304"/>
      <c r="C155" s="329" t="s">
        <v>2291</v>
      </c>
      <c r="D155" s="283"/>
      <c r="E155" s="283"/>
      <c r="F155" s="330" t="s">
        <v>2283</v>
      </c>
      <c r="G155" s="283"/>
      <c r="H155" s="329" t="s">
        <v>2323</v>
      </c>
      <c r="I155" s="329" t="s">
        <v>2293</v>
      </c>
      <c r="J155" s="329"/>
      <c r="K155" s="325"/>
    </row>
    <row r="156" spans="2:11" ht="15" customHeight="1">
      <c r="B156" s="304"/>
      <c r="C156" s="329" t="s">
        <v>2302</v>
      </c>
      <c r="D156" s="283"/>
      <c r="E156" s="283"/>
      <c r="F156" s="330" t="s">
        <v>2289</v>
      </c>
      <c r="G156" s="283"/>
      <c r="H156" s="329" t="s">
        <v>2323</v>
      </c>
      <c r="I156" s="329" t="s">
        <v>2285</v>
      </c>
      <c r="J156" s="329">
        <v>50</v>
      </c>
      <c r="K156" s="325"/>
    </row>
    <row r="157" spans="2:11" ht="15" customHeight="1">
      <c r="B157" s="304"/>
      <c r="C157" s="329" t="s">
        <v>2310</v>
      </c>
      <c r="D157" s="283"/>
      <c r="E157" s="283"/>
      <c r="F157" s="330" t="s">
        <v>2289</v>
      </c>
      <c r="G157" s="283"/>
      <c r="H157" s="329" t="s">
        <v>2323</v>
      </c>
      <c r="I157" s="329" t="s">
        <v>2285</v>
      </c>
      <c r="J157" s="329">
        <v>50</v>
      </c>
      <c r="K157" s="325"/>
    </row>
    <row r="158" spans="2:11" ht="15" customHeight="1">
      <c r="B158" s="304"/>
      <c r="C158" s="329" t="s">
        <v>2308</v>
      </c>
      <c r="D158" s="283"/>
      <c r="E158" s="283"/>
      <c r="F158" s="330" t="s">
        <v>2289</v>
      </c>
      <c r="G158" s="283"/>
      <c r="H158" s="329" t="s">
        <v>2323</v>
      </c>
      <c r="I158" s="329" t="s">
        <v>2285</v>
      </c>
      <c r="J158" s="329">
        <v>50</v>
      </c>
      <c r="K158" s="325"/>
    </row>
    <row r="159" spans="2:11" ht="15" customHeight="1">
      <c r="B159" s="304"/>
      <c r="C159" s="329" t="s">
        <v>158</v>
      </c>
      <c r="D159" s="283"/>
      <c r="E159" s="283"/>
      <c r="F159" s="330" t="s">
        <v>2283</v>
      </c>
      <c r="G159" s="283"/>
      <c r="H159" s="329" t="s">
        <v>2345</v>
      </c>
      <c r="I159" s="329" t="s">
        <v>2285</v>
      </c>
      <c r="J159" s="329" t="s">
        <v>2346</v>
      </c>
      <c r="K159" s="325"/>
    </row>
    <row r="160" spans="2:11" ht="15" customHeight="1">
      <c r="B160" s="304"/>
      <c r="C160" s="329" t="s">
        <v>2347</v>
      </c>
      <c r="D160" s="283"/>
      <c r="E160" s="283"/>
      <c r="F160" s="330" t="s">
        <v>2283</v>
      </c>
      <c r="G160" s="283"/>
      <c r="H160" s="329" t="s">
        <v>2348</v>
      </c>
      <c r="I160" s="329" t="s">
        <v>2318</v>
      </c>
      <c r="J160" s="329"/>
      <c r="K160" s="325"/>
    </row>
    <row r="161" spans="2:11" ht="15" customHeight="1">
      <c r="B161" s="331"/>
      <c r="C161" s="313"/>
      <c r="D161" s="313"/>
      <c r="E161" s="313"/>
      <c r="F161" s="313"/>
      <c r="G161" s="313"/>
      <c r="H161" s="313"/>
      <c r="I161" s="313"/>
      <c r="J161" s="313"/>
      <c r="K161" s="332"/>
    </row>
    <row r="162" spans="2:11" ht="18.75" customHeight="1">
      <c r="B162" s="280"/>
      <c r="C162" s="283"/>
      <c r="D162" s="283"/>
      <c r="E162" s="283"/>
      <c r="F162" s="303"/>
      <c r="G162" s="283"/>
      <c r="H162" s="283"/>
      <c r="I162" s="283"/>
      <c r="J162" s="283"/>
      <c r="K162" s="280"/>
    </row>
    <row r="163" spans="2:11" ht="18.75" customHeight="1">
      <c r="B163" s="290"/>
      <c r="C163" s="290"/>
      <c r="D163" s="290"/>
      <c r="E163" s="290"/>
      <c r="F163" s="290"/>
      <c r="G163" s="290"/>
      <c r="H163" s="290"/>
      <c r="I163" s="290"/>
      <c r="J163" s="290"/>
      <c r="K163" s="290"/>
    </row>
    <row r="164" spans="2:11" ht="7.5" customHeight="1">
      <c r="B164" s="272"/>
      <c r="C164" s="273"/>
      <c r="D164" s="273"/>
      <c r="E164" s="273"/>
      <c r="F164" s="273"/>
      <c r="G164" s="273"/>
      <c r="H164" s="273"/>
      <c r="I164" s="273"/>
      <c r="J164" s="273"/>
      <c r="K164" s="274"/>
    </row>
    <row r="165" spans="2:11" ht="45" customHeight="1">
      <c r="B165" s="275"/>
      <c r="C165" s="403" t="s">
        <v>2349</v>
      </c>
      <c r="D165" s="403"/>
      <c r="E165" s="403"/>
      <c r="F165" s="403"/>
      <c r="G165" s="403"/>
      <c r="H165" s="403"/>
      <c r="I165" s="403"/>
      <c r="J165" s="403"/>
      <c r="K165" s="276"/>
    </row>
    <row r="166" spans="2:11" ht="17.25" customHeight="1">
      <c r="B166" s="275"/>
      <c r="C166" s="296" t="s">
        <v>2277</v>
      </c>
      <c r="D166" s="296"/>
      <c r="E166" s="296"/>
      <c r="F166" s="296" t="s">
        <v>2278</v>
      </c>
      <c r="G166" s="333"/>
      <c r="H166" s="334" t="s">
        <v>57</v>
      </c>
      <c r="I166" s="334" t="s">
        <v>60</v>
      </c>
      <c r="J166" s="296" t="s">
        <v>2279</v>
      </c>
      <c r="K166" s="276"/>
    </row>
    <row r="167" spans="2:11" ht="17.25" customHeight="1">
      <c r="B167" s="277"/>
      <c r="C167" s="298" t="s">
        <v>2280</v>
      </c>
      <c r="D167" s="298"/>
      <c r="E167" s="298"/>
      <c r="F167" s="299" t="s">
        <v>2281</v>
      </c>
      <c r="G167" s="335"/>
      <c r="H167" s="336"/>
      <c r="I167" s="336"/>
      <c r="J167" s="298" t="s">
        <v>2282</v>
      </c>
      <c r="K167" s="278"/>
    </row>
    <row r="168" spans="2:11" ht="5.25" customHeight="1">
      <c r="B168" s="304"/>
      <c r="C168" s="301"/>
      <c r="D168" s="301"/>
      <c r="E168" s="301"/>
      <c r="F168" s="301"/>
      <c r="G168" s="302"/>
      <c r="H168" s="301"/>
      <c r="I168" s="301"/>
      <c r="J168" s="301"/>
      <c r="K168" s="325"/>
    </row>
    <row r="169" spans="2:11" ht="15" customHeight="1">
      <c r="B169" s="304"/>
      <c r="C169" s="283" t="s">
        <v>2286</v>
      </c>
      <c r="D169" s="283"/>
      <c r="E169" s="283"/>
      <c r="F169" s="303" t="s">
        <v>2283</v>
      </c>
      <c r="G169" s="283"/>
      <c r="H169" s="283" t="s">
        <v>2323</v>
      </c>
      <c r="I169" s="283" t="s">
        <v>2285</v>
      </c>
      <c r="J169" s="283">
        <v>120</v>
      </c>
      <c r="K169" s="325"/>
    </row>
    <row r="170" spans="2:11" ht="15" customHeight="1">
      <c r="B170" s="304"/>
      <c r="C170" s="283" t="s">
        <v>2332</v>
      </c>
      <c r="D170" s="283"/>
      <c r="E170" s="283"/>
      <c r="F170" s="303" t="s">
        <v>2283</v>
      </c>
      <c r="G170" s="283"/>
      <c r="H170" s="283" t="s">
        <v>2333</v>
      </c>
      <c r="I170" s="283" t="s">
        <v>2285</v>
      </c>
      <c r="J170" s="283" t="s">
        <v>2334</v>
      </c>
      <c r="K170" s="325"/>
    </row>
    <row r="171" spans="2:11" ht="15" customHeight="1">
      <c r="B171" s="304"/>
      <c r="C171" s="283" t="s">
        <v>88</v>
      </c>
      <c r="D171" s="283"/>
      <c r="E171" s="283"/>
      <c r="F171" s="303" t="s">
        <v>2283</v>
      </c>
      <c r="G171" s="283"/>
      <c r="H171" s="283" t="s">
        <v>2350</v>
      </c>
      <c r="I171" s="283" t="s">
        <v>2285</v>
      </c>
      <c r="J171" s="283" t="s">
        <v>2334</v>
      </c>
      <c r="K171" s="325"/>
    </row>
    <row r="172" spans="2:11" ht="15" customHeight="1">
      <c r="B172" s="304"/>
      <c r="C172" s="283" t="s">
        <v>2288</v>
      </c>
      <c r="D172" s="283"/>
      <c r="E172" s="283"/>
      <c r="F172" s="303" t="s">
        <v>2289</v>
      </c>
      <c r="G172" s="283"/>
      <c r="H172" s="283" t="s">
        <v>2350</v>
      </c>
      <c r="I172" s="283" t="s">
        <v>2285</v>
      </c>
      <c r="J172" s="283">
        <v>50</v>
      </c>
      <c r="K172" s="325"/>
    </row>
    <row r="173" spans="2:11" ht="15" customHeight="1">
      <c r="B173" s="304"/>
      <c r="C173" s="283" t="s">
        <v>2291</v>
      </c>
      <c r="D173" s="283"/>
      <c r="E173" s="283"/>
      <c r="F173" s="303" t="s">
        <v>2283</v>
      </c>
      <c r="G173" s="283"/>
      <c r="H173" s="283" t="s">
        <v>2350</v>
      </c>
      <c r="I173" s="283" t="s">
        <v>2293</v>
      </c>
      <c r="J173" s="283"/>
      <c r="K173" s="325"/>
    </row>
    <row r="174" spans="2:11" ht="15" customHeight="1">
      <c r="B174" s="304"/>
      <c r="C174" s="283" t="s">
        <v>2302</v>
      </c>
      <c r="D174" s="283"/>
      <c r="E174" s="283"/>
      <c r="F174" s="303" t="s">
        <v>2289</v>
      </c>
      <c r="G174" s="283"/>
      <c r="H174" s="283" t="s">
        <v>2350</v>
      </c>
      <c r="I174" s="283" t="s">
        <v>2285</v>
      </c>
      <c r="J174" s="283">
        <v>50</v>
      </c>
      <c r="K174" s="325"/>
    </row>
    <row r="175" spans="2:11" ht="15" customHeight="1">
      <c r="B175" s="304"/>
      <c r="C175" s="283" t="s">
        <v>2310</v>
      </c>
      <c r="D175" s="283"/>
      <c r="E175" s="283"/>
      <c r="F175" s="303" t="s">
        <v>2289</v>
      </c>
      <c r="G175" s="283"/>
      <c r="H175" s="283" t="s">
        <v>2350</v>
      </c>
      <c r="I175" s="283" t="s">
        <v>2285</v>
      </c>
      <c r="J175" s="283">
        <v>50</v>
      </c>
      <c r="K175" s="325"/>
    </row>
    <row r="176" spans="2:11" ht="15" customHeight="1">
      <c r="B176" s="304"/>
      <c r="C176" s="283" t="s">
        <v>2308</v>
      </c>
      <c r="D176" s="283"/>
      <c r="E176" s="283"/>
      <c r="F176" s="303" t="s">
        <v>2289</v>
      </c>
      <c r="G176" s="283"/>
      <c r="H176" s="283" t="s">
        <v>2350</v>
      </c>
      <c r="I176" s="283" t="s">
        <v>2285</v>
      </c>
      <c r="J176" s="283">
        <v>50</v>
      </c>
      <c r="K176" s="325"/>
    </row>
    <row r="177" spans="2:11" ht="15" customHeight="1">
      <c r="B177" s="304"/>
      <c r="C177" s="283" t="s">
        <v>168</v>
      </c>
      <c r="D177" s="283"/>
      <c r="E177" s="283"/>
      <c r="F177" s="303" t="s">
        <v>2283</v>
      </c>
      <c r="G177" s="283"/>
      <c r="H177" s="283" t="s">
        <v>2351</v>
      </c>
      <c r="I177" s="283" t="s">
        <v>2352</v>
      </c>
      <c r="J177" s="283"/>
      <c r="K177" s="325"/>
    </row>
    <row r="178" spans="2:11" ht="15" customHeight="1">
      <c r="B178" s="304"/>
      <c r="C178" s="283" t="s">
        <v>60</v>
      </c>
      <c r="D178" s="283"/>
      <c r="E178" s="283"/>
      <c r="F178" s="303" t="s">
        <v>2283</v>
      </c>
      <c r="G178" s="283"/>
      <c r="H178" s="283" t="s">
        <v>2353</v>
      </c>
      <c r="I178" s="283" t="s">
        <v>2354</v>
      </c>
      <c r="J178" s="283">
        <v>1</v>
      </c>
      <c r="K178" s="325"/>
    </row>
    <row r="179" spans="2:11" ht="15" customHeight="1">
      <c r="B179" s="304"/>
      <c r="C179" s="283" t="s">
        <v>56</v>
      </c>
      <c r="D179" s="283"/>
      <c r="E179" s="283"/>
      <c r="F179" s="303" t="s">
        <v>2283</v>
      </c>
      <c r="G179" s="283"/>
      <c r="H179" s="283" t="s">
        <v>2355</v>
      </c>
      <c r="I179" s="283" t="s">
        <v>2285</v>
      </c>
      <c r="J179" s="283">
        <v>20</v>
      </c>
      <c r="K179" s="325"/>
    </row>
    <row r="180" spans="2:11" ht="15" customHeight="1">
      <c r="B180" s="304"/>
      <c r="C180" s="283" t="s">
        <v>57</v>
      </c>
      <c r="D180" s="283"/>
      <c r="E180" s="283"/>
      <c r="F180" s="303" t="s">
        <v>2283</v>
      </c>
      <c r="G180" s="283"/>
      <c r="H180" s="283" t="s">
        <v>2356</v>
      </c>
      <c r="I180" s="283" t="s">
        <v>2285</v>
      </c>
      <c r="J180" s="283">
        <v>255</v>
      </c>
      <c r="K180" s="325"/>
    </row>
    <row r="181" spans="2:11" ht="15" customHeight="1">
      <c r="B181" s="304"/>
      <c r="C181" s="283" t="s">
        <v>169</v>
      </c>
      <c r="D181" s="283"/>
      <c r="E181" s="283"/>
      <c r="F181" s="303" t="s">
        <v>2283</v>
      </c>
      <c r="G181" s="283"/>
      <c r="H181" s="283" t="s">
        <v>2247</v>
      </c>
      <c r="I181" s="283" t="s">
        <v>2285</v>
      </c>
      <c r="J181" s="283">
        <v>10</v>
      </c>
      <c r="K181" s="325"/>
    </row>
    <row r="182" spans="2:11" ht="15" customHeight="1">
      <c r="B182" s="304"/>
      <c r="C182" s="283" t="s">
        <v>170</v>
      </c>
      <c r="D182" s="283"/>
      <c r="E182" s="283"/>
      <c r="F182" s="303" t="s">
        <v>2283</v>
      </c>
      <c r="G182" s="283"/>
      <c r="H182" s="283" t="s">
        <v>2357</v>
      </c>
      <c r="I182" s="283" t="s">
        <v>2318</v>
      </c>
      <c r="J182" s="283"/>
      <c r="K182" s="325"/>
    </row>
    <row r="183" spans="2:11" ht="15" customHeight="1">
      <c r="B183" s="304"/>
      <c r="C183" s="283" t="s">
        <v>2358</v>
      </c>
      <c r="D183" s="283"/>
      <c r="E183" s="283"/>
      <c r="F183" s="303" t="s">
        <v>2283</v>
      </c>
      <c r="G183" s="283"/>
      <c r="H183" s="283" t="s">
        <v>2359</v>
      </c>
      <c r="I183" s="283" t="s">
        <v>2318</v>
      </c>
      <c r="J183" s="283"/>
      <c r="K183" s="325"/>
    </row>
    <row r="184" spans="2:11" ht="15" customHeight="1">
      <c r="B184" s="304"/>
      <c r="C184" s="283" t="s">
        <v>2347</v>
      </c>
      <c r="D184" s="283"/>
      <c r="E184" s="283"/>
      <c r="F184" s="303" t="s">
        <v>2283</v>
      </c>
      <c r="G184" s="283"/>
      <c r="H184" s="283" t="s">
        <v>2360</v>
      </c>
      <c r="I184" s="283" t="s">
        <v>2318</v>
      </c>
      <c r="J184" s="283"/>
      <c r="K184" s="325"/>
    </row>
    <row r="185" spans="2:11" ht="15" customHeight="1">
      <c r="B185" s="304"/>
      <c r="C185" s="283" t="s">
        <v>172</v>
      </c>
      <c r="D185" s="283"/>
      <c r="E185" s="283"/>
      <c r="F185" s="303" t="s">
        <v>2289</v>
      </c>
      <c r="G185" s="283"/>
      <c r="H185" s="283" t="s">
        <v>2361</v>
      </c>
      <c r="I185" s="283" t="s">
        <v>2285</v>
      </c>
      <c r="J185" s="283">
        <v>50</v>
      </c>
      <c r="K185" s="325"/>
    </row>
    <row r="186" spans="2:11" ht="15" customHeight="1">
      <c r="B186" s="304"/>
      <c r="C186" s="283" t="s">
        <v>2362</v>
      </c>
      <c r="D186" s="283"/>
      <c r="E186" s="283"/>
      <c r="F186" s="303" t="s">
        <v>2289</v>
      </c>
      <c r="G186" s="283"/>
      <c r="H186" s="283" t="s">
        <v>2363</v>
      </c>
      <c r="I186" s="283" t="s">
        <v>2364</v>
      </c>
      <c r="J186" s="283"/>
      <c r="K186" s="325"/>
    </row>
    <row r="187" spans="2:11" ht="15" customHeight="1">
      <c r="B187" s="304"/>
      <c r="C187" s="283" t="s">
        <v>2365</v>
      </c>
      <c r="D187" s="283"/>
      <c r="E187" s="283"/>
      <c r="F187" s="303" t="s">
        <v>2289</v>
      </c>
      <c r="G187" s="283"/>
      <c r="H187" s="283" t="s">
        <v>2366</v>
      </c>
      <c r="I187" s="283" t="s">
        <v>2364</v>
      </c>
      <c r="J187" s="283"/>
      <c r="K187" s="325"/>
    </row>
    <row r="188" spans="2:11" ht="15" customHeight="1">
      <c r="B188" s="304"/>
      <c r="C188" s="283" t="s">
        <v>2367</v>
      </c>
      <c r="D188" s="283"/>
      <c r="E188" s="283"/>
      <c r="F188" s="303" t="s">
        <v>2289</v>
      </c>
      <c r="G188" s="283"/>
      <c r="H188" s="283" t="s">
        <v>2368</v>
      </c>
      <c r="I188" s="283" t="s">
        <v>2364</v>
      </c>
      <c r="J188" s="283"/>
      <c r="K188" s="325"/>
    </row>
    <row r="189" spans="2:11" ht="15" customHeight="1">
      <c r="B189" s="304"/>
      <c r="C189" s="337" t="s">
        <v>2369</v>
      </c>
      <c r="D189" s="283"/>
      <c r="E189" s="283"/>
      <c r="F189" s="303" t="s">
        <v>2289</v>
      </c>
      <c r="G189" s="283"/>
      <c r="H189" s="283" t="s">
        <v>2370</v>
      </c>
      <c r="I189" s="283" t="s">
        <v>2371</v>
      </c>
      <c r="J189" s="338" t="s">
        <v>2372</v>
      </c>
      <c r="K189" s="325"/>
    </row>
    <row r="190" spans="2:11" ht="15" customHeight="1">
      <c r="B190" s="304"/>
      <c r="C190" s="289" t="s">
        <v>45</v>
      </c>
      <c r="D190" s="283"/>
      <c r="E190" s="283"/>
      <c r="F190" s="303" t="s">
        <v>2283</v>
      </c>
      <c r="G190" s="283"/>
      <c r="H190" s="280" t="s">
        <v>2373</v>
      </c>
      <c r="I190" s="283" t="s">
        <v>2374</v>
      </c>
      <c r="J190" s="283"/>
      <c r="K190" s="325"/>
    </row>
    <row r="191" spans="2:11" ht="15" customHeight="1">
      <c r="B191" s="304"/>
      <c r="C191" s="289" t="s">
        <v>2375</v>
      </c>
      <c r="D191" s="283"/>
      <c r="E191" s="283"/>
      <c r="F191" s="303" t="s">
        <v>2283</v>
      </c>
      <c r="G191" s="283"/>
      <c r="H191" s="283" t="s">
        <v>2376</v>
      </c>
      <c r="I191" s="283" t="s">
        <v>2318</v>
      </c>
      <c r="J191" s="283"/>
      <c r="K191" s="325"/>
    </row>
    <row r="192" spans="2:11" ht="15" customHeight="1">
      <c r="B192" s="304"/>
      <c r="C192" s="289" t="s">
        <v>2377</v>
      </c>
      <c r="D192" s="283"/>
      <c r="E192" s="283"/>
      <c r="F192" s="303" t="s">
        <v>2283</v>
      </c>
      <c r="G192" s="283"/>
      <c r="H192" s="283" t="s">
        <v>2378</v>
      </c>
      <c r="I192" s="283" t="s">
        <v>2318</v>
      </c>
      <c r="J192" s="283"/>
      <c r="K192" s="325"/>
    </row>
    <row r="193" spans="2:11" ht="15" customHeight="1">
      <c r="B193" s="304"/>
      <c r="C193" s="289" t="s">
        <v>2379</v>
      </c>
      <c r="D193" s="283"/>
      <c r="E193" s="283"/>
      <c r="F193" s="303" t="s">
        <v>2289</v>
      </c>
      <c r="G193" s="283"/>
      <c r="H193" s="283" t="s">
        <v>2380</v>
      </c>
      <c r="I193" s="283" t="s">
        <v>2318</v>
      </c>
      <c r="J193" s="283"/>
      <c r="K193" s="325"/>
    </row>
    <row r="194" spans="2:11" ht="15" customHeight="1">
      <c r="B194" s="331"/>
      <c r="C194" s="339"/>
      <c r="D194" s="313"/>
      <c r="E194" s="313"/>
      <c r="F194" s="313"/>
      <c r="G194" s="313"/>
      <c r="H194" s="313"/>
      <c r="I194" s="313"/>
      <c r="J194" s="313"/>
      <c r="K194" s="332"/>
    </row>
    <row r="195" spans="2:11" ht="18.75" customHeight="1">
      <c r="B195" s="280"/>
      <c r="C195" s="283"/>
      <c r="D195" s="283"/>
      <c r="E195" s="283"/>
      <c r="F195" s="303"/>
      <c r="G195" s="283"/>
      <c r="H195" s="283"/>
      <c r="I195" s="283"/>
      <c r="J195" s="283"/>
      <c r="K195" s="280"/>
    </row>
    <row r="196" spans="2:11" ht="18.75" customHeight="1">
      <c r="B196" s="280"/>
      <c r="C196" s="283"/>
      <c r="D196" s="283"/>
      <c r="E196" s="283"/>
      <c r="F196" s="303"/>
      <c r="G196" s="283"/>
      <c r="H196" s="283"/>
      <c r="I196" s="283"/>
      <c r="J196" s="283"/>
      <c r="K196" s="280"/>
    </row>
    <row r="197" spans="2:11" ht="18.75" customHeight="1">
      <c r="B197" s="290"/>
      <c r="C197" s="290"/>
      <c r="D197" s="290"/>
      <c r="E197" s="290"/>
      <c r="F197" s="290"/>
      <c r="G197" s="290"/>
      <c r="H197" s="290"/>
      <c r="I197" s="290"/>
      <c r="J197" s="290"/>
      <c r="K197" s="290"/>
    </row>
    <row r="198" spans="2:11" ht="13.5">
      <c r="B198" s="272"/>
      <c r="C198" s="273"/>
      <c r="D198" s="273"/>
      <c r="E198" s="273"/>
      <c r="F198" s="273"/>
      <c r="G198" s="273"/>
      <c r="H198" s="273"/>
      <c r="I198" s="273"/>
      <c r="J198" s="273"/>
      <c r="K198" s="274"/>
    </row>
    <row r="199" spans="2:11" ht="21">
      <c r="B199" s="275"/>
      <c r="C199" s="403" t="s">
        <v>2381</v>
      </c>
      <c r="D199" s="403"/>
      <c r="E199" s="403"/>
      <c r="F199" s="403"/>
      <c r="G199" s="403"/>
      <c r="H199" s="403"/>
      <c r="I199" s="403"/>
      <c r="J199" s="403"/>
      <c r="K199" s="276"/>
    </row>
    <row r="200" spans="2:11" ht="25.5" customHeight="1">
      <c r="B200" s="275"/>
      <c r="C200" s="340" t="s">
        <v>2382</v>
      </c>
      <c r="D200" s="340"/>
      <c r="E200" s="340"/>
      <c r="F200" s="340" t="s">
        <v>2383</v>
      </c>
      <c r="G200" s="341"/>
      <c r="H200" s="408" t="s">
        <v>2384</v>
      </c>
      <c r="I200" s="408"/>
      <c r="J200" s="408"/>
      <c r="K200" s="276"/>
    </row>
    <row r="201" spans="2:11" ht="5.25" customHeight="1">
      <c r="B201" s="304"/>
      <c r="C201" s="301"/>
      <c r="D201" s="301"/>
      <c r="E201" s="301"/>
      <c r="F201" s="301"/>
      <c r="G201" s="283"/>
      <c r="H201" s="301"/>
      <c r="I201" s="301"/>
      <c r="J201" s="301"/>
      <c r="K201" s="325"/>
    </row>
    <row r="202" spans="2:11" ht="15" customHeight="1">
      <c r="B202" s="304"/>
      <c r="C202" s="283" t="s">
        <v>2374</v>
      </c>
      <c r="D202" s="283"/>
      <c r="E202" s="283"/>
      <c r="F202" s="303" t="s">
        <v>46</v>
      </c>
      <c r="G202" s="283"/>
      <c r="H202" s="409" t="s">
        <v>2385</v>
      </c>
      <c r="I202" s="409"/>
      <c r="J202" s="409"/>
      <c r="K202" s="325"/>
    </row>
    <row r="203" spans="2:11" ht="15" customHeight="1">
      <c r="B203" s="304"/>
      <c r="C203" s="310"/>
      <c r="D203" s="283"/>
      <c r="E203" s="283"/>
      <c r="F203" s="303" t="s">
        <v>47</v>
      </c>
      <c r="G203" s="283"/>
      <c r="H203" s="409" t="s">
        <v>2386</v>
      </c>
      <c r="I203" s="409"/>
      <c r="J203" s="409"/>
      <c r="K203" s="325"/>
    </row>
    <row r="204" spans="2:11" ht="15" customHeight="1">
      <c r="B204" s="304"/>
      <c r="C204" s="310"/>
      <c r="D204" s="283"/>
      <c r="E204" s="283"/>
      <c r="F204" s="303" t="s">
        <v>50</v>
      </c>
      <c r="G204" s="283"/>
      <c r="H204" s="409" t="s">
        <v>2387</v>
      </c>
      <c r="I204" s="409"/>
      <c r="J204" s="409"/>
      <c r="K204" s="325"/>
    </row>
    <row r="205" spans="2:11" ht="15" customHeight="1">
      <c r="B205" s="304"/>
      <c r="C205" s="283"/>
      <c r="D205" s="283"/>
      <c r="E205" s="283"/>
      <c r="F205" s="303" t="s">
        <v>48</v>
      </c>
      <c r="G205" s="283"/>
      <c r="H205" s="409" t="s">
        <v>2388</v>
      </c>
      <c r="I205" s="409"/>
      <c r="J205" s="409"/>
      <c r="K205" s="325"/>
    </row>
    <row r="206" spans="2:11" ht="15" customHeight="1">
      <c r="B206" s="304"/>
      <c r="C206" s="283"/>
      <c r="D206" s="283"/>
      <c r="E206" s="283"/>
      <c r="F206" s="303" t="s">
        <v>49</v>
      </c>
      <c r="G206" s="283"/>
      <c r="H206" s="409" t="s">
        <v>2389</v>
      </c>
      <c r="I206" s="409"/>
      <c r="J206" s="409"/>
      <c r="K206" s="325"/>
    </row>
    <row r="207" spans="2:11" ht="15" customHeight="1">
      <c r="B207" s="304"/>
      <c r="C207" s="283"/>
      <c r="D207" s="283"/>
      <c r="E207" s="283"/>
      <c r="F207" s="303"/>
      <c r="G207" s="283"/>
      <c r="H207" s="283"/>
      <c r="I207" s="283"/>
      <c r="J207" s="283"/>
      <c r="K207" s="325"/>
    </row>
    <row r="208" spans="2:11" ht="15" customHeight="1">
      <c r="B208" s="304"/>
      <c r="C208" s="283" t="s">
        <v>2330</v>
      </c>
      <c r="D208" s="283"/>
      <c r="E208" s="283"/>
      <c r="F208" s="303" t="s">
        <v>81</v>
      </c>
      <c r="G208" s="283"/>
      <c r="H208" s="409" t="s">
        <v>2390</v>
      </c>
      <c r="I208" s="409"/>
      <c r="J208" s="409"/>
      <c r="K208" s="325"/>
    </row>
    <row r="209" spans="2:11" ht="15" customHeight="1">
      <c r="B209" s="304"/>
      <c r="C209" s="310"/>
      <c r="D209" s="283"/>
      <c r="E209" s="283"/>
      <c r="F209" s="303" t="s">
        <v>2226</v>
      </c>
      <c r="G209" s="283"/>
      <c r="H209" s="409" t="s">
        <v>2227</v>
      </c>
      <c r="I209" s="409"/>
      <c r="J209" s="409"/>
      <c r="K209" s="325"/>
    </row>
    <row r="210" spans="2:11" ht="15" customHeight="1">
      <c r="B210" s="304"/>
      <c r="C210" s="283"/>
      <c r="D210" s="283"/>
      <c r="E210" s="283"/>
      <c r="F210" s="303" t="s">
        <v>2224</v>
      </c>
      <c r="G210" s="283"/>
      <c r="H210" s="409" t="s">
        <v>2391</v>
      </c>
      <c r="I210" s="409"/>
      <c r="J210" s="409"/>
      <c r="K210" s="325"/>
    </row>
    <row r="211" spans="2:11" ht="15" customHeight="1">
      <c r="B211" s="342"/>
      <c r="C211" s="310"/>
      <c r="D211" s="310"/>
      <c r="E211" s="310"/>
      <c r="F211" s="303" t="s">
        <v>2228</v>
      </c>
      <c r="G211" s="289"/>
      <c r="H211" s="410" t="s">
        <v>2229</v>
      </c>
      <c r="I211" s="410"/>
      <c r="J211" s="410"/>
      <c r="K211" s="343"/>
    </row>
    <row r="212" spans="2:11" ht="15" customHeight="1">
      <c r="B212" s="342"/>
      <c r="C212" s="310"/>
      <c r="D212" s="310"/>
      <c r="E212" s="310"/>
      <c r="F212" s="303" t="s">
        <v>2230</v>
      </c>
      <c r="G212" s="289"/>
      <c r="H212" s="410" t="s">
        <v>2392</v>
      </c>
      <c r="I212" s="410"/>
      <c r="J212" s="410"/>
      <c r="K212" s="343"/>
    </row>
    <row r="213" spans="2:11" ht="15" customHeight="1">
      <c r="B213" s="342"/>
      <c r="C213" s="310"/>
      <c r="D213" s="310"/>
      <c r="E213" s="310"/>
      <c r="F213" s="344"/>
      <c r="G213" s="289"/>
      <c r="H213" s="345"/>
      <c r="I213" s="345"/>
      <c r="J213" s="345"/>
      <c r="K213" s="343"/>
    </row>
    <row r="214" spans="2:11" ht="15" customHeight="1">
      <c r="B214" s="342"/>
      <c r="C214" s="283" t="s">
        <v>2354</v>
      </c>
      <c r="D214" s="310"/>
      <c r="E214" s="310"/>
      <c r="F214" s="303">
        <v>1</v>
      </c>
      <c r="G214" s="289"/>
      <c r="H214" s="410" t="s">
        <v>2393</v>
      </c>
      <c r="I214" s="410"/>
      <c r="J214" s="410"/>
      <c r="K214" s="343"/>
    </row>
    <row r="215" spans="2:11" ht="15" customHeight="1">
      <c r="B215" s="342"/>
      <c r="C215" s="310"/>
      <c r="D215" s="310"/>
      <c r="E215" s="310"/>
      <c r="F215" s="303">
        <v>2</v>
      </c>
      <c r="G215" s="289"/>
      <c r="H215" s="410" t="s">
        <v>2394</v>
      </c>
      <c r="I215" s="410"/>
      <c r="J215" s="410"/>
      <c r="K215" s="343"/>
    </row>
    <row r="216" spans="2:11" ht="15" customHeight="1">
      <c r="B216" s="342"/>
      <c r="C216" s="310"/>
      <c r="D216" s="310"/>
      <c r="E216" s="310"/>
      <c r="F216" s="303">
        <v>3</v>
      </c>
      <c r="G216" s="289"/>
      <c r="H216" s="410" t="s">
        <v>2395</v>
      </c>
      <c r="I216" s="410"/>
      <c r="J216" s="410"/>
      <c r="K216" s="343"/>
    </row>
    <row r="217" spans="2:11" ht="15" customHeight="1">
      <c r="B217" s="342"/>
      <c r="C217" s="310"/>
      <c r="D217" s="310"/>
      <c r="E217" s="310"/>
      <c r="F217" s="303">
        <v>4</v>
      </c>
      <c r="G217" s="289"/>
      <c r="H217" s="410" t="s">
        <v>2396</v>
      </c>
      <c r="I217" s="410"/>
      <c r="J217" s="410"/>
      <c r="K217" s="343"/>
    </row>
    <row r="218" spans="2:11" ht="12.75" customHeight="1">
      <c r="B218" s="346"/>
      <c r="C218" s="347"/>
      <c r="D218" s="347"/>
      <c r="E218" s="347"/>
      <c r="F218" s="347"/>
      <c r="G218" s="347"/>
      <c r="H218" s="347"/>
      <c r="I218" s="347"/>
      <c r="J218" s="347"/>
      <c r="K218" s="348"/>
    </row>
  </sheetData>
  <sheetProtection formatCells="0" formatColumns="0" formatRows="0" insertColumns="0" insertRows="0" insertHyperlinks="0" deleteColumns="0" deleteRows="0" sort="0" autoFilter="0" pivotTables="0"/>
  <mergeCells count="77">
    <mergeCell ref="H217:J217"/>
    <mergeCell ref="H210:J210"/>
    <mergeCell ref="H205:J205"/>
    <mergeCell ref="H203:J203"/>
    <mergeCell ref="H214:J214"/>
    <mergeCell ref="H216:J216"/>
    <mergeCell ref="H215:J215"/>
    <mergeCell ref="H212:J212"/>
    <mergeCell ref="H211:J211"/>
    <mergeCell ref="H209:J209"/>
    <mergeCell ref="H200:J200"/>
    <mergeCell ref="C199:J199"/>
    <mergeCell ref="H208:J208"/>
    <mergeCell ref="H206:J206"/>
    <mergeCell ref="H204:J204"/>
    <mergeCell ref="H202:J202"/>
    <mergeCell ref="C165:J165"/>
    <mergeCell ref="C122:J122"/>
    <mergeCell ref="C147:J147"/>
    <mergeCell ref="C102:J102"/>
    <mergeCell ref="C75:J75"/>
    <mergeCell ref="D70:J70"/>
    <mergeCell ref="D68:J68"/>
    <mergeCell ref="D67:J67"/>
    <mergeCell ref="D69:J69"/>
    <mergeCell ref="D66:J66"/>
    <mergeCell ref="D61:J61"/>
    <mergeCell ref="D62:J62"/>
    <mergeCell ref="D65:J65"/>
    <mergeCell ref="D63:J63"/>
    <mergeCell ref="D60:J60"/>
    <mergeCell ref="D59:J59"/>
    <mergeCell ref="D58:J58"/>
    <mergeCell ref="D47:J47"/>
    <mergeCell ref="C52:J52"/>
    <mergeCell ref="C54:J54"/>
    <mergeCell ref="C55:J55"/>
    <mergeCell ref="C57:J57"/>
    <mergeCell ref="D51:J51"/>
    <mergeCell ref="E50:J50"/>
    <mergeCell ref="E49:J49"/>
    <mergeCell ref="E48:J48"/>
    <mergeCell ref="G45:J45"/>
    <mergeCell ref="G44:J44"/>
    <mergeCell ref="D35:J35"/>
    <mergeCell ref="G40:J40"/>
    <mergeCell ref="G41:J41"/>
    <mergeCell ref="G42:J42"/>
    <mergeCell ref="G43:J43"/>
    <mergeCell ref="G36:J36"/>
    <mergeCell ref="G37:J37"/>
    <mergeCell ref="G38:J38"/>
    <mergeCell ref="G39:J39"/>
    <mergeCell ref="D33:J33"/>
    <mergeCell ref="D34:J34"/>
    <mergeCell ref="D31:J31"/>
    <mergeCell ref="D30:J30"/>
    <mergeCell ref="D28:J28"/>
    <mergeCell ref="C25:J25"/>
    <mergeCell ref="D27:J27"/>
    <mergeCell ref="C26:J26"/>
    <mergeCell ref="F20:J20"/>
    <mergeCell ref="F23:J23"/>
    <mergeCell ref="F21:J21"/>
    <mergeCell ref="F22:J22"/>
    <mergeCell ref="D16:J16"/>
    <mergeCell ref="D17:J17"/>
    <mergeCell ref="F18:J18"/>
    <mergeCell ref="F19:J19"/>
    <mergeCell ref="D15:J15"/>
    <mergeCell ref="C3:J3"/>
    <mergeCell ref="C9:J9"/>
    <mergeCell ref="D11:J11"/>
    <mergeCell ref="D10:J10"/>
    <mergeCell ref="C4:J4"/>
    <mergeCell ref="C6:J6"/>
    <mergeCell ref="C7:J7"/>
  </mergeCells>
  <pageMargins left="0.59027779999999996" right="0.59027779999999996" top="0.59027779999999996" bottom="0.59027779999999996" header="0" footer="0"/>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24"/>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92</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344</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345</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ROUND(J92,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ROUND((SUM(BE92:BE223)),  2)</f>
        <v>0</v>
      </c>
      <c r="I35" s="127">
        <v>0.21</v>
      </c>
      <c r="J35" s="126">
        <f>ROUND(((SUM(BE92:BE223))*I35),  2)</f>
        <v>0</v>
      </c>
      <c r="L35" s="39"/>
    </row>
    <row r="36" spans="2:12" s="1" customFormat="1" ht="14.45" customHeight="1">
      <c r="B36" s="39"/>
      <c r="E36" s="114" t="s">
        <v>47</v>
      </c>
      <c r="F36" s="126">
        <f>ROUND((SUM(BF92:BF223)),  2)</f>
        <v>0</v>
      </c>
      <c r="I36" s="127">
        <v>0.15</v>
      </c>
      <c r="J36" s="126">
        <f>ROUND(((SUM(BF92:BF223))*I36),  2)</f>
        <v>0</v>
      </c>
      <c r="L36" s="39"/>
    </row>
    <row r="37" spans="2:12" s="1" customFormat="1" ht="14.45" hidden="1" customHeight="1">
      <c r="B37" s="39"/>
      <c r="E37" s="114" t="s">
        <v>48</v>
      </c>
      <c r="F37" s="126">
        <f>ROUND((SUM(BG92:BG223)),  2)</f>
        <v>0</v>
      </c>
      <c r="I37" s="127">
        <v>0.21</v>
      </c>
      <c r="J37" s="126">
        <f>0</f>
        <v>0</v>
      </c>
      <c r="L37" s="39"/>
    </row>
    <row r="38" spans="2:12" s="1" customFormat="1" ht="14.45" hidden="1" customHeight="1">
      <c r="B38" s="39"/>
      <c r="E38" s="114" t="s">
        <v>49</v>
      </c>
      <c r="F38" s="126">
        <f>ROUND((SUM(BH92:BH223)),  2)</f>
        <v>0</v>
      </c>
      <c r="I38" s="127">
        <v>0.15</v>
      </c>
      <c r="J38" s="126">
        <f>0</f>
        <v>0</v>
      </c>
      <c r="L38" s="39"/>
    </row>
    <row r="39" spans="2:12" s="1" customFormat="1" ht="14.45" hidden="1" customHeight="1">
      <c r="B39" s="39"/>
      <c r="E39" s="114" t="s">
        <v>50</v>
      </c>
      <c r="F39" s="126">
        <f>ROUND((SUM(BI92:BI223)),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302 - SO 302 VODOVODNÍ PŘÍPOJKA K ČP. 512</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J92</f>
        <v>0</v>
      </c>
      <c r="K63" s="36"/>
      <c r="L63" s="39"/>
      <c r="AU63" s="18" t="s">
        <v>160</v>
      </c>
    </row>
    <row r="64" spans="2:47" s="8" customFormat="1" ht="24.95" customHeight="1">
      <c r="B64" s="147"/>
      <c r="C64" s="148"/>
      <c r="D64" s="149" t="s">
        <v>161</v>
      </c>
      <c r="E64" s="150"/>
      <c r="F64" s="150"/>
      <c r="G64" s="150"/>
      <c r="H64" s="150"/>
      <c r="I64" s="151"/>
      <c r="J64" s="152">
        <f>J93</f>
        <v>0</v>
      </c>
      <c r="K64" s="148"/>
      <c r="L64" s="153"/>
    </row>
    <row r="65" spans="2:12" s="9" customFormat="1" ht="19.899999999999999" customHeight="1">
      <c r="B65" s="154"/>
      <c r="C65" s="97"/>
      <c r="D65" s="155" t="s">
        <v>162</v>
      </c>
      <c r="E65" s="156"/>
      <c r="F65" s="156"/>
      <c r="G65" s="156"/>
      <c r="H65" s="156"/>
      <c r="I65" s="157"/>
      <c r="J65" s="158">
        <f>J94</f>
        <v>0</v>
      </c>
      <c r="K65" s="97"/>
      <c r="L65" s="159"/>
    </row>
    <row r="66" spans="2:12" s="9" customFormat="1" ht="19.899999999999999" customHeight="1">
      <c r="B66" s="154"/>
      <c r="C66" s="97"/>
      <c r="D66" s="155" t="s">
        <v>346</v>
      </c>
      <c r="E66" s="156"/>
      <c r="F66" s="156"/>
      <c r="G66" s="156"/>
      <c r="H66" s="156"/>
      <c r="I66" s="157"/>
      <c r="J66" s="158">
        <f>J158</f>
        <v>0</v>
      </c>
      <c r="K66" s="97"/>
      <c r="L66" s="159"/>
    </row>
    <row r="67" spans="2:12" s="9" customFormat="1" ht="19.899999999999999" customHeight="1">
      <c r="B67" s="154"/>
      <c r="C67" s="97"/>
      <c r="D67" s="155" t="s">
        <v>347</v>
      </c>
      <c r="E67" s="156"/>
      <c r="F67" s="156"/>
      <c r="G67" s="156"/>
      <c r="H67" s="156"/>
      <c r="I67" s="157"/>
      <c r="J67" s="158">
        <f>J171</f>
        <v>0</v>
      </c>
      <c r="K67" s="97"/>
      <c r="L67" s="159"/>
    </row>
    <row r="68" spans="2:12" s="9" customFormat="1" ht="19.899999999999999" customHeight="1">
      <c r="B68" s="154"/>
      <c r="C68" s="97"/>
      <c r="D68" s="155" t="s">
        <v>166</v>
      </c>
      <c r="E68" s="156"/>
      <c r="F68" s="156"/>
      <c r="G68" s="156"/>
      <c r="H68" s="156"/>
      <c r="I68" s="157"/>
      <c r="J68" s="158">
        <f>J207</f>
        <v>0</v>
      </c>
      <c r="K68" s="97"/>
      <c r="L68" s="159"/>
    </row>
    <row r="69" spans="2:12" s="8" customFormat="1" ht="24.95" customHeight="1">
      <c r="B69" s="147"/>
      <c r="C69" s="148"/>
      <c r="D69" s="149" t="s">
        <v>348</v>
      </c>
      <c r="E69" s="150"/>
      <c r="F69" s="150"/>
      <c r="G69" s="150"/>
      <c r="H69" s="150"/>
      <c r="I69" s="151"/>
      <c r="J69" s="152">
        <f>J210</f>
        <v>0</v>
      </c>
      <c r="K69" s="148"/>
      <c r="L69" s="153"/>
    </row>
    <row r="70" spans="2:12" s="9" customFormat="1" ht="19.899999999999999" customHeight="1">
      <c r="B70" s="154"/>
      <c r="C70" s="97"/>
      <c r="D70" s="155" t="s">
        <v>349</v>
      </c>
      <c r="E70" s="156"/>
      <c r="F70" s="156"/>
      <c r="G70" s="156"/>
      <c r="H70" s="156"/>
      <c r="I70" s="157"/>
      <c r="J70" s="158">
        <f>J211</f>
        <v>0</v>
      </c>
      <c r="K70" s="97"/>
      <c r="L70" s="159"/>
    </row>
    <row r="71" spans="2:12" s="1" customFormat="1" ht="21.75" customHeight="1">
      <c r="B71" s="35"/>
      <c r="C71" s="36"/>
      <c r="D71" s="36"/>
      <c r="E71" s="36"/>
      <c r="F71" s="36"/>
      <c r="G71" s="36"/>
      <c r="H71" s="36"/>
      <c r="I71" s="115"/>
      <c r="J71" s="36"/>
      <c r="K71" s="36"/>
      <c r="L71" s="39"/>
    </row>
    <row r="72" spans="2:12" s="1" customFormat="1" ht="6.95" customHeight="1">
      <c r="B72" s="47"/>
      <c r="C72" s="48"/>
      <c r="D72" s="48"/>
      <c r="E72" s="48"/>
      <c r="F72" s="48"/>
      <c r="G72" s="48"/>
      <c r="H72" s="48"/>
      <c r="I72" s="138"/>
      <c r="J72" s="48"/>
      <c r="K72" s="48"/>
      <c r="L72" s="39"/>
    </row>
    <row r="76" spans="2:12" s="1" customFormat="1" ht="6.95" customHeight="1">
      <c r="B76" s="49"/>
      <c r="C76" s="50"/>
      <c r="D76" s="50"/>
      <c r="E76" s="50"/>
      <c r="F76" s="50"/>
      <c r="G76" s="50"/>
      <c r="H76" s="50"/>
      <c r="I76" s="141"/>
      <c r="J76" s="50"/>
      <c r="K76" s="50"/>
      <c r="L76" s="39"/>
    </row>
    <row r="77" spans="2:12" s="1" customFormat="1" ht="24.95" customHeight="1">
      <c r="B77" s="35"/>
      <c r="C77" s="24" t="s">
        <v>167</v>
      </c>
      <c r="D77" s="36"/>
      <c r="E77" s="36"/>
      <c r="F77" s="36"/>
      <c r="G77" s="36"/>
      <c r="H77" s="36"/>
      <c r="I77" s="115"/>
      <c r="J77" s="36"/>
      <c r="K77" s="36"/>
      <c r="L77" s="39"/>
    </row>
    <row r="78" spans="2:12" s="1" customFormat="1" ht="6.95" customHeight="1">
      <c r="B78" s="35"/>
      <c r="C78" s="36"/>
      <c r="D78" s="36"/>
      <c r="E78" s="36"/>
      <c r="F78" s="36"/>
      <c r="G78" s="36"/>
      <c r="H78" s="36"/>
      <c r="I78" s="115"/>
      <c r="J78" s="36"/>
      <c r="K78" s="36"/>
      <c r="L78" s="39"/>
    </row>
    <row r="79" spans="2:12" s="1" customFormat="1" ht="12" customHeight="1">
      <c r="B79" s="35"/>
      <c r="C79" s="30" t="s">
        <v>16</v>
      </c>
      <c r="D79" s="36"/>
      <c r="E79" s="36"/>
      <c r="F79" s="36"/>
      <c r="G79" s="36"/>
      <c r="H79" s="36"/>
      <c r="I79" s="115"/>
      <c r="J79" s="36"/>
      <c r="K79" s="36"/>
      <c r="L79" s="39"/>
    </row>
    <row r="80" spans="2:12" s="1" customFormat="1" ht="16.5" customHeight="1">
      <c r="B80" s="35"/>
      <c r="C80" s="36"/>
      <c r="D80" s="36"/>
      <c r="E80" s="394" t="str">
        <f>E7</f>
        <v>PD aktualizace - parkoviště P+R ČD, Lysá nad Labem</v>
      </c>
      <c r="F80" s="395"/>
      <c r="G80" s="395"/>
      <c r="H80" s="395"/>
      <c r="I80" s="115"/>
      <c r="J80" s="36"/>
      <c r="K80" s="36"/>
      <c r="L80" s="39"/>
    </row>
    <row r="81" spans="2:65" ht="12" customHeight="1">
      <c r="B81" s="22"/>
      <c r="C81" s="30" t="s">
        <v>152</v>
      </c>
      <c r="D81" s="23"/>
      <c r="E81" s="23"/>
      <c r="F81" s="23"/>
      <c r="G81" s="23"/>
      <c r="H81" s="23"/>
      <c r="J81" s="23"/>
      <c r="K81" s="23"/>
      <c r="L81" s="21"/>
    </row>
    <row r="82" spans="2:65" s="1" customFormat="1" ht="16.5" customHeight="1">
      <c r="B82" s="35"/>
      <c r="C82" s="36"/>
      <c r="D82" s="36"/>
      <c r="E82" s="394" t="s">
        <v>153</v>
      </c>
      <c r="F82" s="393"/>
      <c r="G82" s="393"/>
      <c r="H82" s="393"/>
      <c r="I82" s="115"/>
      <c r="J82" s="36"/>
      <c r="K82" s="36"/>
      <c r="L82" s="39"/>
    </row>
    <row r="83" spans="2:65" s="1" customFormat="1" ht="12" customHeight="1">
      <c r="B83" s="35"/>
      <c r="C83" s="30" t="s">
        <v>154</v>
      </c>
      <c r="D83" s="36"/>
      <c r="E83" s="36"/>
      <c r="F83" s="36"/>
      <c r="G83" s="36"/>
      <c r="H83" s="36"/>
      <c r="I83" s="115"/>
      <c r="J83" s="36"/>
      <c r="K83" s="36"/>
      <c r="L83" s="39"/>
    </row>
    <row r="84" spans="2:65" s="1" customFormat="1" ht="16.5" customHeight="1">
      <c r="B84" s="35"/>
      <c r="C84" s="36"/>
      <c r="D84" s="36"/>
      <c r="E84" s="377" t="str">
        <f>E11</f>
        <v>302 - SO 302 VODOVODNÍ PŘÍPOJKA K ČP. 512</v>
      </c>
      <c r="F84" s="393"/>
      <c r="G84" s="393"/>
      <c r="H84" s="393"/>
      <c r="I84" s="115"/>
      <c r="J84" s="36"/>
      <c r="K84" s="36"/>
      <c r="L84" s="39"/>
    </row>
    <row r="85" spans="2:65" s="1" customFormat="1" ht="6.95" customHeight="1">
      <c r="B85" s="35"/>
      <c r="C85" s="36"/>
      <c r="D85" s="36"/>
      <c r="E85" s="36"/>
      <c r="F85" s="36"/>
      <c r="G85" s="36"/>
      <c r="H85" s="36"/>
      <c r="I85" s="115"/>
      <c r="J85" s="36"/>
      <c r="K85" s="36"/>
      <c r="L85" s="39"/>
    </row>
    <row r="86" spans="2:65" s="1" customFormat="1" ht="12" customHeight="1">
      <c r="B86" s="35"/>
      <c r="C86" s="30" t="s">
        <v>22</v>
      </c>
      <c r="D86" s="36"/>
      <c r="E86" s="36"/>
      <c r="F86" s="28" t="str">
        <f>F14</f>
        <v>Čapkova ul.</v>
      </c>
      <c r="G86" s="36"/>
      <c r="H86" s="36"/>
      <c r="I86" s="116" t="s">
        <v>24</v>
      </c>
      <c r="J86" s="59" t="str">
        <f>IF(J14="","",J14)</f>
        <v>8. 3. 2019</v>
      </c>
      <c r="K86" s="36"/>
      <c r="L86" s="39"/>
    </row>
    <row r="87" spans="2:65" s="1" customFormat="1" ht="6.95" customHeight="1">
      <c r="B87" s="35"/>
      <c r="C87" s="36"/>
      <c r="D87" s="36"/>
      <c r="E87" s="36"/>
      <c r="F87" s="36"/>
      <c r="G87" s="36"/>
      <c r="H87" s="36"/>
      <c r="I87" s="115"/>
      <c r="J87" s="36"/>
      <c r="K87" s="36"/>
      <c r="L87" s="39"/>
    </row>
    <row r="88" spans="2:65" s="1" customFormat="1" ht="27.95" customHeight="1">
      <c r="B88" s="35"/>
      <c r="C88" s="30" t="s">
        <v>26</v>
      </c>
      <c r="D88" s="36"/>
      <c r="E88" s="36"/>
      <c r="F88" s="28" t="str">
        <f>E17</f>
        <v>Město Lysá nad Labem</v>
      </c>
      <c r="G88" s="36"/>
      <c r="H88" s="36"/>
      <c r="I88" s="116" t="s">
        <v>33</v>
      </c>
      <c r="J88" s="33" t="str">
        <f>E23</f>
        <v>AllPlan Projekt s.r.o.</v>
      </c>
      <c r="K88" s="36"/>
      <c r="L88" s="39"/>
    </row>
    <row r="89" spans="2:65" s="1" customFormat="1" ht="15.2" customHeight="1">
      <c r="B89" s="35"/>
      <c r="C89" s="30" t="s">
        <v>31</v>
      </c>
      <c r="D89" s="36"/>
      <c r="E89" s="36"/>
      <c r="F89" s="28" t="str">
        <f>IF(E20="","",E20)</f>
        <v>Vyplň údaj</v>
      </c>
      <c r="G89" s="36"/>
      <c r="H89" s="36"/>
      <c r="I89" s="116" t="s">
        <v>37</v>
      </c>
      <c r="J89" s="33" t="str">
        <f>E26</f>
        <v>Křišťál</v>
      </c>
      <c r="K89" s="36"/>
      <c r="L89" s="39"/>
    </row>
    <row r="90" spans="2:65" s="1" customFormat="1" ht="10.35" customHeight="1">
      <c r="B90" s="35"/>
      <c r="C90" s="36"/>
      <c r="D90" s="36"/>
      <c r="E90" s="36"/>
      <c r="F90" s="36"/>
      <c r="G90" s="36"/>
      <c r="H90" s="36"/>
      <c r="I90" s="115"/>
      <c r="J90" s="36"/>
      <c r="K90" s="36"/>
      <c r="L90" s="39"/>
    </row>
    <row r="91" spans="2:65" s="10" customFormat="1" ht="29.25" customHeight="1">
      <c r="B91" s="160"/>
      <c r="C91" s="161" t="s">
        <v>168</v>
      </c>
      <c r="D91" s="162" t="s">
        <v>60</v>
      </c>
      <c r="E91" s="162" t="s">
        <v>56</v>
      </c>
      <c r="F91" s="162" t="s">
        <v>57</v>
      </c>
      <c r="G91" s="162" t="s">
        <v>169</v>
      </c>
      <c r="H91" s="162" t="s">
        <v>170</v>
      </c>
      <c r="I91" s="163" t="s">
        <v>171</v>
      </c>
      <c r="J91" s="162" t="s">
        <v>159</v>
      </c>
      <c r="K91" s="164" t="s">
        <v>172</v>
      </c>
      <c r="L91" s="165"/>
      <c r="M91" s="68" t="s">
        <v>28</v>
      </c>
      <c r="N91" s="69" t="s">
        <v>45</v>
      </c>
      <c r="O91" s="69" t="s">
        <v>173</v>
      </c>
      <c r="P91" s="69" t="s">
        <v>174</v>
      </c>
      <c r="Q91" s="69" t="s">
        <v>175</v>
      </c>
      <c r="R91" s="69" t="s">
        <v>176</v>
      </c>
      <c r="S91" s="69" t="s">
        <v>177</v>
      </c>
      <c r="T91" s="70" t="s">
        <v>178</v>
      </c>
    </row>
    <row r="92" spans="2:65" s="1" customFormat="1" ht="22.9" customHeight="1">
      <c r="B92" s="35"/>
      <c r="C92" s="75" t="s">
        <v>179</v>
      </c>
      <c r="D92" s="36"/>
      <c r="E92" s="36"/>
      <c r="F92" s="36"/>
      <c r="G92" s="36"/>
      <c r="H92" s="36"/>
      <c r="I92" s="115"/>
      <c r="J92" s="166">
        <f>BK92</f>
        <v>0</v>
      </c>
      <c r="K92" s="36"/>
      <c r="L92" s="39"/>
      <c r="M92" s="71"/>
      <c r="N92" s="72"/>
      <c r="O92" s="72"/>
      <c r="P92" s="167">
        <f>P93+P210</f>
        <v>0</v>
      </c>
      <c r="Q92" s="72"/>
      <c r="R92" s="167">
        <f>R93+R210</f>
        <v>6.3574803200000005</v>
      </c>
      <c r="S92" s="72"/>
      <c r="T92" s="168">
        <f>T93+T210</f>
        <v>0</v>
      </c>
      <c r="AT92" s="18" t="s">
        <v>74</v>
      </c>
      <c r="AU92" s="18" t="s">
        <v>160</v>
      </c>
      <c r="BK92" s="169">
        <f>BK93+BK210</f>
        <v>0</v>
      </c>
    </row>
    <row r="93" spans="2:65" s="11" customFormat="1" ht="25.9" customHeight="1">
      <c r="B93" s="170"/>
      <c r="C93" s="171"/>
      <c r="D93" s="172" t="s">
        <v>74</v>
      </c>
      <c r="E93" s="173" t="s">
        <v>180</v>
      </c>
      <c r="F93" s="173" t="s">
        <v>181</v>
      </c>
      <c r="G93" s="171"/>
      <c r="H93" s="171"/>
      <c r="I93" s="174"/>
      <c r="J93" s="175">
        <f>BK93</f>
        <v>0</v>
      </c>
      <c r="K93" s="171"/>
      <c r="L93" s="176"/>
      <c r="M93" s="177"/>
      <c r="N93" s="178"/>
      <c r="O93" s="178"/>
      <c r="P93" s="179">
        <f>P94+P158+P171+P207</f>
        <v>0</v>
      </c>
      <c r="Q93" s="178"/>
      <c r="R93" s="179">
        <f>R94+R158+R171+R207</f>
        <v>6.3535803200000007</v>
      </c>
      <c r="S93" s="178"/>
      <c r="T93" s="180">
        <f>T94+T158+T171+T207</f>
        <v>0</v>
      </c>
      <c r="AR93" s="181" t="s">
        <v>82</v>
      </c>
      <c r="AT93" s="182" t="s">
        <v>74</v>
      </c>
      <c r="AU93" s="182" t="s">
        <v>75</v>
      </c>
      <c r="AY93" s="181" t="s">
        <v>182</v>
      </c>
      <c r="BK93" s="183">
        <f>BK94+BK158+BK171+BK207</f>
        <v>0</v>
      </c>
    </row>
    <row r="94" spans="2:65" s="11" customFormat="1" ht="22.9" customHeight="1">
      <c r="B94" s="170"/>
      <c r="C94" s="171"/>
      <c r="D94" s="172" t="s">
        <v>74</v>
      </c>
      <c r="E94" s="184" t="s">
        <v>82</v>
      </c>
      <c r="F94" s="184" t="s">
        <v>183</v>
      </c>
      <c r="G94" s="171"/>
      <c r="H94" s="171"/>
      <c r="I94" s="174"/>
      <c r="J94" s="185">
        <f>BK94</f>
        <v>0</v>
      </c>
      <c r="K94" s="171"/>
      <c r="L94" s="176"/>
      <c r="M94" s="177"/>
      <c r="N94" s="178"/>
      <c r="O94" s="178"/>
      <c r="P94" s="179">
        <f>SUM(P95:P157)</f>
        <v>0</v>
      </c>
      <c r="Q94" s="178"/>
      <c r="R94" s="179">
        <f>SUM(R95:R157)</f>
        <v>4.7398213</v>
      </c>
      <c r="S94" s="178"/>
      <c r="T94" s="180">
        <f>SUM(T95:T157)</f>
        <v>0</v>
      </c>
      <c r="AR94" s="181" t="s">
        <v>82</v>
      </c>
      <c r="AT94" s="182" t="s">
        <v>74</v>
      </c>
      <c r="AU94" s="182" t="s">
        <v>82</v>
      </c>
      <c r="AY94" s="181" t="s">
        <v>182</v>
      </c>
      <c r="BK94" s="183">
        <f>SUM(BK95:BK157)</f>
        <v>0</v>
      </c>
    </row>
    <row r="95" spans="2:65" s="1" customFormat="1" ht="24" customHeight="1">
      <c r="B95" s="35"/>
      <c r="C95" s="186" t="s">
        <v>82</v>
      </c>
      <c r="D95" s="186" t="s">
        <v>184</v>
      </c>
      <c r="E95" s="187" t="s">
        <v>350</v>
      </c>
      <c r="F95" s="188" t="s">
        <v>351</v>
      </c>
      <c r="G95" s="189" t="s">
        <v>187</v>
      </c>
      <c r="H95" s="190">
        <v>5.3940000000000001</v>
      </c>
      <c r="I95" s="191"/>
      <c r="J95" s="192">
        <f>ROUND(I95*H95,2)</f>
        <v>0</v>
      </c>
      <c r="K95" s="188" t="s">
        <v>188</v>
      </c>
      <c r="L95" s="39"/>
      <c r="M95" s="193" t="s">
        <v>28</v>
      </c>
      <c r="N95" s="194" t="s">
        <v>46</v>
      </c>
      <c r="O95" s="64"/>
      <c r="P95" s="195">
        <f>O95*H95</f>
        <v>0</v>
      </c>
      <c r="Q95" s="195">
        <v>0</v>
      </c>
      <c r="R95" s="195">
        <f>Q95*H95</f>
        <v>0</v>
      </c>
      <c r="S95" s="195">
        <v>0</v>
      </c>
      <c r="T95" s="196">
        <f>S95*H95</f>
        <v>0</v>
      </c>
      <c r="AR95" s="197" t="s">
        <v>189</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189</v>
      </c>
      <c r="BM95" s="197" t="s">
        <v>352</v>
      </c>
    </row>
    <row r="96" spans="2:65" s="1" customFormat="1" ht="146.25">
      <c r="B96" s="35"/>
      <c r="C96" s="36"/>
      <c r="D96" s="199" t="s">
        <v>191</v>
      </c>
      <c r="E96" s="36"/>
      <c r="F96" s="200" t="s">
        <v>353</v>
      </c>
      <c r="G96" s="36"/>
      <c r="H96" s="36"/>
      <c r="I96" s="115"/>
      <c r="J96" s="36"/>
      <c r="K96" s="36"/>
      <c r="L96" s="39"/>
      <c r="M96" s="201"/>
      <c r="N96" s="64"/>
      <c r="O96" s="64"/>
      <c r="P96" s="64"/>
      <c r="Q96" s="64"/>
      <c r="R96" s="64"/>
      <c r="S96" s="64"/>
      <c r="T96" s="65"/>
      <c r="AT96" s="18" t="s">
        <v>191</v>
      </c>
      <c r="AU96" s="18" t="s">
        <v>84</v>
      </c>
    </row>
    <row r="97" spans="2:65" s="12" customFormat="1">
      <c r="B97" s="202"/>
      <c r="C97" s="203"/>
      <c r="D97" s="199" t="s">
        <v>193</v>
      </c>
      <c r="E97" s="204" t="s">
        <v>28</v>
      </c>
      <c r="F97" s="205" t="s">
        <v>354</v>
      </c>
      <c r="G97" s="203"/>
      <c r="H97" s="206">
        <v>5.3940000000000001</v>
      </c>
      <c r="I97" s="207"/>
      <c r="J97" s="203"/>
      <c r="K97" s="203"/>
      <c r="L97" s="208"/>
      <c r="M97" s="209"/>
      <c r="N97" s="210"/>
      <c r="O97" s="210"/>
      <c r="P97" s="210"/>
      <c r="Q97" s="210"/>
      <c r="R97" s="210"/>
      <c r="S97" s="210"/>
      <c r="T97" s="211"/>
      <c r="AT97" s="212" t="s">
        <v>193</v>
      </c>
      <c r="AU97" s="212" t="s">
        <v>84</v>
      </c>
      <c r="AV97" s="12" t="s">
        <v>84</v>
      </c>
      <c r="AW97" s="12" t="s">
        <v>36</v>
      </c>
      <c r="AX97" s="12" t="s">
        <v>82</v>
      </c>
      <c r="AY97" s="212" t="s">
        <v>182</v>
      </c>
    </row>
    <row r="98" spans="2:65" s="1" customFormat="1" ht="24" customHeight="1">
      <c r="B98" s="35"/>
      <c r="C98" s="186" t="s">
        <v>84</v>
      </c>
      <c r="D98" s="186" t="s">
        <v>184</v>
      </c>
      <c r="E98" s="187" t="s">
        <v>355</v>
      </c>
      <c r="F98" s="188" t="s">
        <v>356</v>
      </c>
      <c r="G98" s="189" t="s">
        <v>187</v>
      </c>
      <c r="H98" s="190">
        <v>5.3940000000000001</v>
      </c>
      <c r="I98" s="191"/>
      <c r="J98" s="192">
        <f>ROUND(I98*H98,2)</f>
        <v>0</v>
      </c>
      <c r="K98" s="188" t="s">
        <v>188</v>
      </c>
      <c r="L98" s="39"/>
      <c r="M98" s="193" t="s">
        <v>28</v>
      </c>
      <c r="N98" s="194" t="s">
        <v>46</v>
      </c>
      <c r="O98" s="64"/>
      <c r="P98" s="195">
        <f>O98*H98</f>
        <v>0</v>
      </c>
      <c r="Q98" s="195">
        <v>0</v>
      </c>
      <c r="R98" s="195">
        <f>Q98*H98</f>
        <v>0</v>
      </c>
      <c r="S98" s="195">
        <v>0</v>
      </c>
      <c r="T98" s="196">
        <f>S98*H98</f>
        <v>0</v>
      </c>
      <c r="AR98" s="197" t="s">
        <v>189</v>
      </c>
      <c r="AT98" s="197" t="s">
        <v>184</v>
      </c>
      <c r="AU98" s="197" t="s">
        <v>84</v>
      </c>
      <c r="AY98" s="18" t="s">
        <v>182</v>
      </c>
      <c r="BE98" s="198">
        <f>IF(N98="základní",J98,0)</f>
        <v>0</v>
      </c>
      <c r="BF98" s="198">
        <f>IF(N98="snížená",J98,0)</f>
        <v>0</v>
      </c>
      <c r="BG98" s="198">
        <f>IF(N98="zákl. přenesená",J98,0)</f>
        <v>0</v>
      </c>
      <c r="BH98" s="198">
        <f>IF(N98="sníž. přenesená",J98,0)</f>
        <v>0</v>
      </c>
      <c r="BI98" s="198">
        <f>IF(N98="nulová",J98,0)</f>
        <v>0</v>
      </c>
      <c r="BJ98" s="18" t="s">
        <v>82</v>
      </c>
      <c r="BK98" s="198">
        <f>ROUND(I98*H98,2)</f>
        <v>0</v>
      </c>
      <c r="BL98" s="18" t="s">
        <v>189</v>
      </c>
      <c r="BM98" s="197" t="s">
        <v>357</v>
      </c>
    </row>
    <row r="99" spans="2:65" s="1" customFormat="1" ht="146.25">
      <c r="B99" s="35"/>
      <c r="C99" s="36"/>
      <c r="D99" s="199" t="s">
        <v>191</v>
      </c>
      <c r="E99" s="36"/>
      <c r="F99" s="200" t="s">
        <v>353</v>
      </c>
      <c r="G99" s="36"/>
      <c r="H99" s="36"/>
      <c r="I99" s="115"/>
      <c r="J99" s="36"/>
      <c r="K99" s="36"/>
      <c r="L99" s="39"/>
      <c r="M99" s="201"/>
      <c r="N99" s="64"/>
      <c r="O99" s="64"/>
      <c r="P99" s="64"/>
      <c r="Q99" s="64"/>
      <c r="R99" s="64"/>
      <c r="S99" s="64"/>
      <c r="T99" s="65"/>
      <c r="AT99" s="18" t="s">
        <v>191</v>
      </c>
      <c r="AU99" s="18" t="s">
        <v>84</v>
      </c>
    </row>
    <row r="100" spans="2:65" s="1" customFormat="1" ht="24" customHeight="1">
      <c r="B100" s="35"/>
      <c r="C100" s="186" t="s">
        <v>203</v>
      </c>
      <c r="D100" s="186" t="s">
        <v>184</v>
      </c>
      <c r="E100" s="187" t="s">
        <v>358</v>
      </c>
      <c r="F100" s="188" t="s">
        <v>359</v>
      </c>
      <c r="G100" s="189" t="s">
        <v>187</v>
      </c>
      <c r="H100" s="190">
        <v>5.3940000000000001</v>
      </c>
      <c r="I100" s="191"/>
      <c r="J100" s="192">
        <f>ROUND(I100*H100,2)</f>
        <v>0</v>
      </c>
      <c r="K100" s="188" t="s">
        <v>188</v>
      </c>
      <c r="L100" s="39"/>
      <c r="M100" s="193" t="s">
        <v>28</v>
      </c>
      <c r="N100" s="194" t="s">
        <v>46</v>
      </c>
      <c r="O100" s="64"/>
      <c r="P100" s="195">
        <f>O100*H100</f>
        <v>0</v>
      </c>
      <c r="Q100" s="195">
        <v>0</v>
      </c>
      <c r="R100" s="195">
        <f>Q100*H100</f>
        <v>0</v>
      </c>
      <c r="S100" s="195">
        <v>0</v>
      </c>
      <c r="T100" s="196">
        <f>S100*H100</f>
        <v>0</v>
      </c>
      <c r="AR100" s="197" t="s">
        <v>189</v>
      </c>
      <c r="AT100" s="197" t="s">
        <v>184</v>
      </c>
      <c r="AU100" s="197" t="s">
        <v>84</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189</v>
      </c>
      <c r="BM100" s="197" t="s">
        <v>360</v>
      </c>
    </row>
    <row r="101" spans="2:65" s="1" customFormat="1" ht="146.25">
      <c r="B101" s="35"/>
      <c r="C101" s="36"/>
      <c r="D101" s="199" t="s">
        <v>191</v>
      </c>
      <c r="E101" s="36"/>
      <c r="F101" s="200" t="s">
        <v>353</v>
      </c>
      <c r="G101" s="36"/>
      <c r="H101" s="36"/>
      <c r="I101" s="115"/>
      <c r="J101" s="36"/>
      <c r="K101" s="36"/>
      <c r="L101" s="39"/>
      <c r="M101" s="201"/>
      <c r="N101" s="64"/>
      <c r="O101" s="64"/>
      <c r="P101" s="64"/>
      <c r="Q101" s="64"/>
      <c r="R101" s="64"/>
      <c r="S101" s="64"/>
      <c r="T101" s="65"/>
      <c r="AT101" s="18" t="s">
        <v>191</v>
      </c>
      <c r="AU101" s="18" t="s">
        <v>84</v>
      </c>
    </row>
    <row r="102" spans="2:65" s="12" customFormat="1">
      <c r="B102" s="202"/>
      <c r="C102" s="203"/>
      <c r="D102" s="199" t="s">
        <v>193</v>
      </c>
      <c r="E102" s="204" t="s">
        <v>28</v>
      </c>
      <c r="F102" s="205" t="s">
        <v>354</v>
      </c>
      <c r="G102" s="203"/>
      <c r="H102" s="206">
        <v>5.3940000000000001</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24" customHeight="1">
      <c r="B103" s="35"/>
      <c r="C103" s="186" t="s">
        <v>189</v>
      </c>
      <c r="D103" s="186" t="s">
        <v>184</v>
      </c>
      <c r="E103" s="187" t="s">
        <v>361</v>
      </c>
      <c r="F103" s="188" t="s">
        <v>362</v>
      </c>
      <c r="G103" s="189" t="s">
        <v>187</v>
      </c>
      <c r="H103" s="190">
        <v>5.3940000000000001</v>
      </c>
      <c r="I103" s="191"/>
      <c r="J103" s="192">
        <f>ROUND(I103*H103,2)</f>
        <v>0</v>
      </c>
      <c r="K103" s="188" t="s">
        <v>188</v>
      </c>
      <c r="L103" s="39"/>
      <c r="M103" s="193" t="s">
        <v>28</v>
      </c>
      <c r="N103" s="194" t="s">
        <v>46</v>
      </c>
      <c r="O103" s="64"/>
      <c r="P103" s="195">
        <f>O103*H103</f>
        <v>0</v>
      </c>
      <c r="Q103" s="195">
        <v>0</v>
      </c>
      <c r="R103" s="195">
        <f>Q103*H103</f>
        <v>0</v>
      </c>
      <c r="S103" s="195">
        <v>0</v>
      </c>
      <c r="T103" s="196">
        <f>S103*H103</f>
        <v>0</v>
      </c>
      <c r="AR103" s="197" t="s">
        <v>189</v>
      </c>
      <c r="AT103" s="197" t="s">
        <v>184</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189</v>
      </c>
      <c r="BM103" s="197" t="s">
        <v>363</v>
      </c>
    </row>
    <row r="104" spans="2:65" s="1" customFormat="1" ht="146.25">
      <c r="B104" s="35"/>
      <c r="C104" s="36"/>
      <c r="D104" s="199" t="s">
        <v>191</v>
      </c>
      <c r="E104" s="36"/>
      <c r="F104" s="200" t="s">
        <v>353</v>
      </c>
      <c r="G104" s="36"/>
      <c r="H104" s="36"/>
      <c r="I104" s="115"/>
      <c r="J104" s="36"/>
      <c r="K104" s="36"/>
      <c r="L104" s="39"/>
      <c r="M104" s="201"/>
      <c r="N104" s="64"/>
      <c r="O104" s="64"/>
      <c r="P104" s="64"/>
      <c r="Q104" s="64"/>
      <c r="R104" s="64"/>
      <c r="S104" s="64"/>
      <c r="T104" s="65"/>
      <c r="AT104" s="18" t="s">
        <v>191</v>
      </c>
      <c r="AU104" s="18" t="s">
        <v>84</v>
      </c>
    </row>
    <row r="105" spans="2:65" s="1" customFormat="1" ht="24" customHeight="1">
      <c r="B105" s="35"/>
      <c r="C105" s="186" t="s">
        <v>214</v>
      </c>
      <c r="D105" s="186" t="s">
        <v>184</v>
      </c>
      <c r="E105" s="187" t="s">
        <v>364</v>
      </c>
      <c r="F105" s="188" t="s">
        <v>365</v>
      </c>
      <c r="G105" s="189" t="s">
        <v>187</v>
      </c>
      <c r="H105" s="190">
        <v>9.8339999999999996</v>
      </c>
      <c r="I105" s="191"/>
      <c r="J105" s="192">
        <f>ROUND(I105*H105,2)</f>
        <v>0</v>
      </c>
      <c r="K105" s="188" t="s">
        <v>188</v>
      </c>
      <c r="L105" s="39"/>
      <c r="M105" s="193" t="s">
        <v>28</v>
      </c>
      <c r="N105" s="194" t="s">
        <v>46</v>
      </c>
      <c r="O105" s="64"/>
      <c r="P105" s="195">
        <f>O105*H105</f>
        <v>0</v>
      </c>
      <c r="Q105" s="195">
        <v>0</v>
      </c>
      <c r="R105" s="195">
        <f>Q105*H105</f>
        <v>0</v>
      </c>
      <c r="S105" s="195">
        <v>0</v>
      </c>
      <c r="T105" s="196">
        <f>S105*H105</f>
        <v>0</v>
      </c>
      <c r="AR105" s="197" t="s">
        <v>189</v>
      </c>
      <c r="AT105" s="197" t="s">
        <v>184</v>
      </c>
      <c r="AU105" s="197" t="s">
        <v>84</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189</v>
      </c>
      <c r="BM105" s="197" t="s">
        <v>366</v>
      </c>
    </row>
    <row r="106" spans="2:65" s="1" customFormat="1" ht="146.25">
      <c r="B106" s="35"/>
      <c r="C106" s="36"/>
      <c r="D106" s="199" t="s">
        <v>191</v>
      </c>
      <c r="E106" s="36"/>
      <c r="F106" s="200" t="s">
        <v>367</v>
      </c>
      <c r="G106" s="36"/>
      <c r="H106" s="36"/>
      <c r="I106" s="115"/>
      <c r="J106" s="36"/>
      <c r="K106" s="36"/>
      <c r="L106" s="39"/>
      <c r="M106" s="201"/>
      <c r="N106" s="64"/>
      <c r="O106" s="64"/>
      <c r="P106" s="64"/>
      <c r="Q106" s="64"/>
      <c r="R106" s="64"/>
      <c r="S106" s="64"/>
      <c r="T106" s="65"/>
      <c r="AT106" s="18" t="s">
        <v>191</v>
      </c>
      <c r="AU106" s="18" t="s">
        <v>84</v>
      </c>
    </row>
    <row r="107" spans="2:65" s="12" customFormat="1">
      <c r="B107" s="202"/>
      <c r="C107" s="203"/>
      <c r="D107" s="199" t="s">
        <v>193</v>
      </c>
      <c r="E107" s="204" t="s">
        <v>28</v>
      </c>
      <c r="F107" s="205" t="s">
        <v>368</v>
      </c>
      <c r="G107" s="203"/>
      <c r="H107" s="206">
        <v>9.8339999999999996</v>
      </c>
      <c r="I107" s="207"/>
      <c r="J107" s="203"/>
      <c r="K107" s="203"/>
      <c r="L107" s="208"/>
      <c r="M107" s="209"/>
      <c r="N107" s="210"/>
      <c r="O107" s="210"/>
      <c r="P107" s="210"/>
      <c r="Q107" s="210"/>
      <c r="R107" s="210"/>
      <c r="S107" s="210"/>
      <c r="T107" s="211"/>
      <c r="AT107" s="212" t="s">
        <v>193</v>
      </c>
      <c r="AU107" s="212" t="s">
        <v>84</v>
      </c>
      <c r="AV107" s="12" t="s">
        <v>84</v>
      </c>
      <c r="AW107" s="12" t="s">
        <v>36</v>
      </c>
      <c r="AX107" s="12" t="s">
        <v>82</v>
      </c>
      <c r="AY107" s="212" t="s">
        <v>182</v>
      </c>
    </row>
    <row r="108" spans="2:65" s="1" customFormat="1" ht="24" customHeight="1">
      <c r="B108" s="35"/>
      <c r="C108" s="186" t="s">
        <v>220</v>
      </c>
      <c r="D108" s="186" t="s">
        <v>184</v>
      </c>
      <c r="E108" s="187" t="s">
        <v>369</v>
      </c>
      <c r="F108" s="188" t="s">
        <v>370</v>
      </c>
      <c r="G108" s="189" t="s">
        <v>187</v>
      </c>
      <c r="H108" s="190">
        <v>9.8339999999999996</v>
      </c>
      <c r="I108" s="191"/>
      <c r="J108" s="192">
        <f>ROUND(I108*H108,2)</f>
        <v>0</v>
      </c>
      <c r="K108" s="188" t="s">
        <v>188</v>
      </c>
      <c r="L108" s="39"/>
      <c r="M108" s="193" t="s">
        <v>28</v>
      </c>
      <c r="N108" s="194" t="s">
        <v>46</v>
      </c>
      <c r="O108" s="64"/>
      <c r="P108" s="195">
        <f>O108*H108</f>
        <v>0</v>
      </c>
      <c r="Q108" s="195">
        <v>0</v>
      </c>
      <c r="R108" s="195">
        <f>Q108*H108</f>
        <v>0</v>
      </c>
      <c r="S108" s="195">
        <v>0</v>
      </c>
      <c r="T108" s="196">
        <f>S108*H108</f>
        <v>0</v>
      </c>
      <c r="AR108" s="197" t="s">
        <v>189</v>
      </c>
      <c r="AT108" s="197" t="s">
        <v>184</v>
      </c>
      <c r="AU108" s="197" t="s">
        <v>84</v>
      </c>
      <c r="AY108" s="18" t="s">
        <v>182</v>
      </c>
      <c r="BE108" s="198">
        <f>IF(N108="základní",J108,0)</f>
        <v>0</v>
      </c>
      <c r="BF108" s="198">
        <f>IF(N108="snížená",J108,0)</f>
        <v>0</v>
      </c>
      <c r="BG108" s="198">
        <f>IF(N108="zákl. přenesená",J108,0)</f>
        <v>0</v>
      </c>
      <c r="BH108" s="198">
        <f>IF(N108="sníž. přenesená",J108,0)</f>
        <v>0</v>
      </c>
      <c r="BI108" s="198">
        <f>IF(N108="nulová",J108,0)</f>
        <v>0</v>
      </c>
      <c r="BJ108" s="18" t="s">
        <v>82</v>
      </c>
      <c r="BK108" s="198">
        <f>ROUND(I108*H108,2)</f>
        <v>0</v>
      </c>
      <c r="BL108" s="18" t="s">
        <v>189</v>
      </c>
      <c r="BM108" s="197" t="s">
        <v>371</v>
      </c>
    </row>
    <row r="109" spans="2:65" s="1" customFormat="1" ht="146.25">
      <c r="B109" s="35"/>
      <c r="C109" s="36"/>
      <c r="D109" s="199" t="s">
        <v>191</v>
      </c>
      <c r="E109" s="36"/>
      <c r="F109" s="200" t="s">
        <v>367</v>
      </c>
      <c r="G109" s="36"/>
      <c r="H109" s="36"/>
      <c r="I109" s="115"/>
      <c r="J109" s="36"/>
      <c r="K109" s="36"/>
      <c r="L109" s="39"/>
      <c r="M109" s="201"/>
      <c r="N109" s="64"/>
      <c r="O109" s="64"/>
      <c r="P109" s="64"/>
      <c r="Q109" s="64"/>
      <c r="R109" s="64"/>
      <c r="S109" s="64"/>
      <c r="T109" s="65"/>
      <c r="AT109" s="18" t="s">
        <v>191</v>
      </c>
      <c r="AU109" s="18" t="s">
        <v>84</v>
      </c>
    </row>
    <row r="110" spans="2:65" s="1" customFormat="1" ht="24" customHeight="1">
      <c r="B110" s="35"/>
      <c r="C110" s="186" t="s">
        <v>225</v>
      </c>
      <c r="D110" s="186" t="s">
        <v>184</v>
      </c>
      <c r="E110" s="187" t="s">
        <v>372</v>
      </c>
      <c r="F110" s="188" t="s">
        <v>373</v>
      </c>
      <c r="G110" s="189" t="s">
        <v>187</v>
      </c>
      <c r="H110" s="190">
        <v>9.8339999999999996</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189</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189</v>
      </c>
      <c r="BM110" s="197" t="s">
        <v>374</v>
      </c>
    </row>
    <row r="111" spans="2:65" s="1" customFormat="1" ht="146.25">
      <c r="B111" s="35"/>
      <c r="C111" s="36"/>
      <c r="D111" s="199" t="s">
        <v>191</v>
      </c>
      <c r="E111" s="36"/>
      <c r="F111" s="200" t="s">
        <v>367</v>
      </c>
      <c r="G111" s="36"/>
      <c r="H111" s="36"/>
      <c r="I111" s="115"/>
      <c r="J111" s="36"/>
      <c r="K111" s="36"/>
      <c r="L111" s="39"/>
      <c r="M111" s="201"/>
      <c r="N111" s="64"/>
      <c r="O111" s="64"/>
      <c r="P111" s="64"/>
      <c r="Q111" s="64"/>
      <c r="R111" s="64"/>
      <c r="S111" s="64"/>
      <c r="T111" s="65"/>
      <c r="AT111" s="18" t="s">
        <v>191</v>
      </c>
      <c r="AU111" s="18" t="s">
        <v>84</v>
      </c>
    </row>
    <row r="112" spans="2:65" s="12" customFormat="1">
      <c r="B112" s="202"/>
      <c r="C112" s="203"/>
      <c r="D112" s="199" t="s">
        <v>193</v>
      </c>
      <c r="E112" s="204" t="s">
        <v>28</v>
      </c>
      <c r="F112" s="205" t="s">
        <v>368</v>
      </c>
      <c r="G112" s="203"/>
      <c r="H112" s="206">
        <v>9.8339999999999996</v>
      </c>
      <c r="I112" s="207"/>
      <c r="J112" s="203"/>
      <c r="K112" s="203"/>
      <c r="L112" s="208"/>
      <c r="M112" s="209"/>
      <c r="N112" s="210"/>
      <c r="O112" s="210"/>
      <c r="P112" s="210"/>
      <c r="Q112" s="210"/>
      <c r="R112" s="210"/>
      <c r="S112" s="210"/>
      <c r="T112" s="211"/>
      <c r="AT112" s="212" t="s">
        <v>193</v>
      </c>
      <c r="AU112" s="212" t="s">
        <v>84</v>
      </c>
      <c r="AV112" s="12" t="s">
        <v>84</v>
      </c>
      <c r="AW112" s="12" t="s">
        <v>36</v>
      </c>
      <c r="AX112" s="12" t="s">
        <v>82</v>
      </c>
      <c r="AY112" s="212" t="s">
        <v>182</v>
      </c>
    </row>
    <row r="113" spans="2:65" s="1" customFormat="1" ht="24" customHeight="1">
      <c r="B113" s="35"/>
      <c r="C113" s="186" t="s">
        <v>230</v>
      </c>
      <c r="D113" s="186" t="s">
        <v>184</v>
      </c>
      <c r="E113" s="187" t="s">
        <v>375</v>
      </c>
      <c r="F113" s="188" t="s">
        <v>376</v>
      </c>
      <c r="G113" s="189" t="s">
        <v>187</v>
      </c>
      <c r="H113" s="190">
        <v>9.8339999999999996</v>
      </c>
      <c r="I113" s="191"/>
      <c r="J113" s="192">
        <f>ROUND(I113*H113,2)</f>
        <v>0</v>
      </c>
      <c r="K113" s="188" t="s">
        <v>188</v>
      </c>
      <c r="L113" s="39"/>
      <c r="M113" s="193" t="s">
        <v>28</v>
      </c>
      <c r="N113" s="194" t="s">
        <v>46</v>
      </c>
      <c r="O113" s="64"/>
      <c r="P113" s="195">
        <f>O113*H113</f>
        <v>0</v>
      </c>
      <c r="Q113" s="195">
        <v>0</v>
      </c>
      <c r="R113" s="195">
        <f>Q113*H113</f>
        <v>0</v>
      </c>
      <c r="S113" s="195">
        <v>0</v>
      </c>
      <c r="T113" s="196">
        <f>S113*H113</f>
        <v>0</v>
      </c>
      <c r="AR113" s="197" t="s">
        <v>189</v>
      </c>
      <c r="AT113" s="197" t="s">
        <v>184</v>
      </c>
      <c r="AU113" s="197" t="s">
        <v>84</v>
      </c>
      <c r="AY113" s="18" t="s">
        <v>182</v>
      </c>
      <c r="BE113" s="198">
        <f>IF(N113="základní",J113,0)</f>
        <v>0</v>
      </c>
      <c r="BF113" s="198">
        <f>IF(N113="snížená",J113,0)</f>
        <v>0</v>
      </c>
      <c r="BG113" s="198">
        <f>IF(N113="zákl. přenesená",J113,0)</f>
        <v>0</v>
      </c>
      <c r="BH113" s="198">
        <f>IF(N113="sníž. přenesená",J113,0)</f>
        <v>0</v>
      </c>
      <c r="BI113" s="198">
        <f>IF(N113="nulová",J113,0)</f>
        <v>0</v>
      </c>
      <c r="BJ113" s="18" t="s">
        <v>82</v>
      </c>
      <c r="BK113" s="198">
        <f>ROUND(I113*H113,2)</f>
        <v>0</v>
      </c>
      <c r="BL113" s="18" t="s">
        <v>189</v>
      </c>
      <c r="BM113" s="197" t="s">
        <v>377</v>
      </c>
    </row>
    <row r="114" spans="2:65" s="1" customFormat="1" ht="146.25">
      <c r="B114" s="35"/>
      <c r="C114" s="36"/>
      <c r="D114" s="199" t="s">
        <v>191</v>
      </c>
      <c r="E114" s="36"/>
      <c r="F114" s="200" t="s">
        <v>367</v>
      </c>
      <c r="G114" s="36"/>
      <c r="H114" s="36"/>
      <c r="I114" s="115"/>
      <c r="J114" s="36"/>
      <c r="K114" s="36"/>
      <c r="L114" s="39"/>
      <c r="M114" s="201"/>
      <c r="N114" s="64"/>
      <c r="O114" s="64"/>
      <c r="P114" s="64"/>
      <c r="Q114" s="64"/>
      <c r="R114" s="64"/>
      <c r="S114" s="64"/>
      <c r="T114" s="65"/>
      <c r="AT114" s="18" t="s">
        <v>191</v>
      </c>
      <c r="AU114" s="18" t="s">
        <v>84</v>
      </c>
    </row>
    <row r="115" spans="2:65" s="1" customFormat="1" ht="24" customHeight="1">
      <c r="B115" s="35"/>
      <c r="C115" s="186" t="s">
        <v>235</v>
      </c>
      <c r="D115" s="186" t="s">
        <v>184</v>
      </c>
      <c r="E115" s="187" t="s">
        <v>378</v>
      </c>
      <c r="F115" s="188" t="s">
        <v>379</v>
      </c>
      <c r="G115" s="189" t="s">
        <v>250</v>
      </c>
      <c r="H115" s="190">
        <v>13.484999999999999</v>
      </c>
      <c r="I115" s="191"/>
      <c r="J115" s="192">
        <f>ROUND(I115*H115,2)</f>
        <v>0</v>
      </c>
      <c r="K115" s="188" t="s">
        <v>188</v>
      </c>
      <c r="L115" s="39"/>
      <c r="M115" s="193" t="s">
        <v>28</v>
      </c>
      <c r="N115" s="194" t="s">
        <v>46</v>
      </c>
      <c r="O115" s="64"/>
      <c r="P115" s="195">
        <f>O115*H115</f>
        <v>0</v>
      </c>
      <c r="Q115" s="195">
        <v>5.8E-4</v>
      </c>
      <c r="R115" s="195">
        <f>Q115*H115</f>
        <v>7.8212999999999998E-3</v>
      </c>
      <c r="S115" s="195">
        <v>0</v>
      </c>
      <c r="T115" s="196">
        <f>S115*H115</f>
        <v>0</v>
      </c>
      <c r="AR115" s="197" t="s">
        <v>189</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189</v>
      </c>
      <c r="BM115" s="197" t="s">
        <v>380</v>
      </c>
    </row>
    <row r="116" spans="2:65" s="1" customFormat="1" ht="29.25">
      <c r="B116" s="35"/>
      <c r="C116" s="36"/>
      <c r="D116" s="199" t="s">
        <v>191</v>
      </c>
      <c r="E116" s="36"/>
      <c r="F116" s="200" t="s">
        <v>381</v>
      </c>
      <c r="G116" s="36"/>
      <c r="H116" s="36"/>
      <c r="I116" s="115"/>
      <c r="J116" s="36"/>
      <c r="K116" s="36"/>
      <c r="L116" s="39"/>
      <c r="M116" s="201"/>
      <c r="N116" s="64"/>
      <c r="O116" s="64"/>
      <c r="P116" s="64"/>
      <c r="Q116" s="64"/>
      <c r="R116" s="64"/>
      <c r="S116" s="64"/>
      <c r="T116" s="65"/>
      <c r="AT116" s="18" t="s">
        <v>191</v>
      </c>
      <c r="AU116" s="18" t="s">
        <v>84</v>
      </c>
    </row>
    <row r="117" spans="2:65" s="12" customFormat="1">
      <c r="B117" s="202"/>
      <c r="C117" s="203"/>
      <c r="D117" s="199" t="s">
        <v>193</v>
      </c>
      <c r="E117" s="204" t="s">
        <v>28</v>
      </c>
      <c r="F117" s="205" t="s">
        <v>382</v>
      </c>
      <c r="G117" s="203"/>
      <c r="H117" s="206">
        <v>13.484999999999999</v>
      </c>
      <c r="I117" s="207"/>
      <c r="J117" s="203"/>
      <c r="K117" s="203"/>
      <c r="L117" s="208"/>
      <c r="M117" s="209"/>
      <c r="N117" s="210"/>
      <c r="O117" s="210"/>
      <c r="P117" s="210"/>
      <c r="Q117" s="210"/>
      <c r="R117" s="210"/>
      <c r="S117" s="210"/>
      <c r="T117" s="211"/>
      <c r="AT117" s="212" t="s">
        <v>193</v>
      </c>
      <c r="AU117" s="212" t="s">
        <v>84</v>
      </c>
      <c r="AV117" s="12" t="s">
        <v>84</v>
      </c>
      <c r="AW117" s="12" t="s">
        <v>36</v>
      </c>
      <c r="AX117" s="12" t="s">
        <v>82</v>
      </c>
      <c r="AY117" s="212" t="s">
        <v>182</v>
      </c>
    </row>
    <row r="118" spans="2:65" s="1" customFormat="1" ht="24" customHeight="1">
      <c r="B118" s="35"/>
      <c r="C118" s="186" t="s">
        <v>240</v>
      </c>
      <c r="D118" s="186" t="s">
        <v>184</v>
      </c>
      <c r="E118" s="187" t="s">
        <v>383</v>
      </c>
      <c r="F118" s="188" t="s">
        <v>384</v>
      </c>
      <c r="G118" s="189" t="s">
        <v>250</v>
      </c>
      <c r="H118" s="190">
        <v>13.484999999999999</v>
      </c>
      <c r="I118" s="191"/>
      <c r="J118" s="192">
        <f>ROUND(I118*H118,2)</f>
        <v>0</v>
      </c>
      <c r="K118" s="188" t="s">
        <v>188</v>
      </c>
      <c r="L118" s="39"/>
      <c r="M118" s="193" t="s">
        <v>28</v>
      </c>
      <c r="N118" s="194" t="s">
        <v>46</v>
      </c>
      <c r="O118" s="64"/>
      <c r="P118" s="195">
        <f>O118*H118</f>
        <v>0</v>
      </c>
      <c r="Q118" s="195">
        <v>0</v>
      </c>
      <c r="R118" s="195">
        <f>Q118*H118</f>
        <v>0</v>
      </c>
      <c r="S118" s="195">
        <v>0</v>
      </c>
      <c r="T118" s="196">
        <f>S118*H118</f>
        <v>0</v>
      </c>
      <c r="AR118" s="197" t="s">
        <v>189</v>
      </c>
      <c r="AT118" s="197" t="s">
        <v>184</v>
      </c>
      <c r="AU118" s="197" t="s">
        <v>84</v>
      </c>
      <c r="AY118" s="18" t="s">
        <v>182</v>
      </c>
      <c r="BE118" s="198">
        <f>IF(N118="základní",J118,0)</f>
        <v>0</v>
      </c>
      <c r="BF118" s="198">
        <f>IF(N118="snížená",J118,0)</f>
        <v>0</v>
      </c>
      <c r="BG118" s="198">
        <f>IF(N118="zákl. přenesená",J118,0)</f>
        <v>0</v>
      </c>
      <c r="BH118" s="198">
        <f>IF(N118="sníž. přenesená",J118,0)</f>
        <v>0</v>
      </c>
      <c r="BI118" s="198">
        <f>IF(N118="nulová",J118,0)</f>
        <v>0</v>
      </c>
      <c r="BJ118" s="18" t="s">
        <v>82</v>
      </c>
      <c r="BK118" s="198">
        <f>ROUND(I118*H118,2)</f>
        <v>0</v>
      </c>
      <c r="BL118" s="18" t="s">
        <v>189</v>
      </c>
      <c r="BM118" s="197" t="s">
        <v>385</v>
      </c>
    </row>
    <row r="119" spans="2:65" s="1" customFormat="1" ht="24" customHeight="1">
      <c r="B119" s="35"/>
      <c r="C119" s="186" t="s">
        <v>247</v>
      </c>
      <c r="D119" s="186" t="s">
        <v>184</v>
      </c>
      <c r="E119" s="187" t="s">
        <v>386</v>
      </c>
      <c r="F119" s="188" t="s">
        <v>387</v>
      </c>
      <c r="G119" s="189" t="s">
        <v>187</v>
      </c>
      <c r="H119" s="190">
        <v>30.456</v>
      </c>
      <c r="I119" s="191"/>
      <c r="J119" s="192">
        <f>ROUND(I119*H119,2)</f>
        <v>0</v>
      </c>
      <c r="K119" s="188" t="s">
        <v>188</v>
      </c>
      <c r="L119" s="39"/>
      <c r="M119" s="193" t="s">
        <v>28</v>
      </c>
      <c r="N119" s="194" t="s">
        <v>46</v>
      </c>
      <c r="O119" s="64"/>
      <c r="P119" s="195">
        <f>O119*H119</f>
        <v>0</v>
      </c>
      <c r="Q119" s="195">
        <v>0</v>
      </c>
      <c r="R119" s="195">
        <f>Q119*H119</f>
        <v>0</v>
      </c>
      <c r="S119" s="195">
        <v>0</v>
      </c>
      <c r="T119" s="196">
        <f>S119*H119</f>
        <v>0</v>
      </c>
      <c r="AR119" s="197" t="s">
        <v>189</v>
      </c>
      <c r="AT119" s="197" t="s">
        <v>184</v>
      </c>
      <c r="AU119" s="197" t="s">
        <v>84</v>
      </c>
      <c r="AY119" s="18" t="s">
        <v>182</v>
      </c>
      <c r="BE119" s="198">
        <f>IF(N119="základní",J119,0)</f>
        <v>0</v>
      </c>
      <c r="BF119" s="198">
        <f>IF(N119="snížená",J119,0)</f>
        <v>0</v>
      </c>
      <c r="BG119" s="198">
        <f>IF(N119="zákl. přenesená",J119,0)</f>
        <v>0</v>
      </c>
      <c r="BH119" s="198">
        <f>IF(N119="sníž. přenesená",J119,0)</f>
        <v>0</v>
      </c>
      <c r="BI119" s="198">
        <f>IF(N119="nulová",J119,0)</f>
        <v>0</v>
      </c>
      <c r="BJ119" s="18" t="s">
        <v>82</v>
      </c>
      <c r="BK119" s="198">
        <f>ROUND(I119*H119,2)</f>
        <v>0</v>
      </c>
      <c r="BL119" s="18" t="s">
        <v>189</v>
      </c>
      <c r="BM119" s="197" t="s">
        <v>388</v>
      </c>
    </row>
    <row r="120" spans="2:65" s="1" customFormat="1" ht="58.5">
      <c r="B120" s="35"/>
      <c r="C120" s="36"/>
      <c r="D120" s="199" t="s">
        <v>191</v>
      </c>
      <c r="E120" s="36"/>
      <c r="F120" s="200" t="s">
        <v>389</v>
      </c>
      <c r="G120" s="36"/>
      <c r="H120" s="36"/>
      <c r="I120" s="115"/>
      <c r="J120" s="36"/>
      <c r="K120" s="36"/>
      <c r="L120" s="39"/>
      <c r="M120" s="201"/>
      <c r="N120" s="64"/>
      <c r="O120" s="64"/>
      <c r="P120" s="64"/>
      <c r="Q120" s="64"/>
      <c r="R120" s="64"/>
      <c r="S120" s="64"/>
      <c r="T120" s="65"/>
      <c r="AT120" s="18" t="s">
        <v>191</v>
      </c>
      <c r="AU120" s="18" t="s">
        <v>84</v>
      </c>
    </row>
    <row r="121" spans="2:65" s="12" customFormat="1">
      <c r="B121" s="202"/>
      <c r="C121" s="203"/>
      <c r="D121" s="199" t="s">
        <v>193</v>
      </c>
      <c r="E121" s="204" t="s">
        <v>28</v>
      </c>
      <c r="F121" s="205" t="s">
        <v>390</v>
      </c>
      <c r="G121" s="203"/>
      <c r="H121" s="206">
        <v>19.667999999999999</v>
      </c>
      <c r="I121" s="207"/>
      <c r="J121" s="203"/>
      <c r="K121" s="203"/>
      <c r="L121" s="208"/>
      <c r="M121" s="209"/>
      <c r="N121" s="210"/>
      <c r="O121" s="210"/>
      <c r="P121" s="210"/>
      <c r="Q121" s="210"/>
      <c r="R121" s="210"/>
      <c r="S121" s="210"/>
      <c r="T121" s="211"/>
      <c r="AT121" s="212" t="s">
        <v>193</v>
      </c>
      <c r="AU121" s="212" t="s">
        <v>84</v>
      </c>
      <c r="AV121" s="12" t="s">
        <v>84</v>
      </c>
      <c r="AW121" s="12" t="s">
        <v>36</v>
      </c>
      <c r="AX121" s="12" t="s">
        <v>75</v>
      </c>
      <c r="AY121" s="212" t="s">
        <v>182</v>
      </c>
    </row>
    <row r="122" spans="2:65" s="12" customFormat="1">
      <c r="B122" s="202"/>
      <c r="C122" s="203"/>
      <c r="D122" s="199" t="s">
        <v>193</v>
      </c>
      <c r="E122" s="204" t="s">
        <v>28</v>
      </c>
      <c r="F122" s="205" t="s">
        <v>391</v>
      </c>
      <c r="G122" s="203"/>
      <c r="H122" s="206">
        <v>10.788</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3" customFormat="1">
      <c r="B123" s="213"/>
      <c r="C123" s="214"/>
      <c r="D123" s="199" t="s">
        <v>193</v>
      </c>
      <c r="E123" s="215" t="s">
        <v>28</v>
      </c>
      <c r="F123" s="216" t="s">
        <v>196</v>
      </c>
      <c r="G123" s="214"/>
      <c r="H123" s="217">
        <v>30.456</v>
      </c>
      <c r="I123" s="218"/>
      <c r="J123" s="214"/>
      <c r="K123" s="214"/>
      <c r="L123" s="219"/>
      <c r="M123" s="220"/>
      <c r="N123" s="221"/>
      <c r="O123" s="221"/>
      <c r="P123" s="221"/>
      <c r="Q123" s="221"/>
      <c r="R123" s="221"/>
      <c r="S123" s="221"/>
      <c r="T123" s="222"/>
      <c r="AT123" s="223" t="s">
        <v>193</v>
      </c>
      <c r="AU123" s="223" t="s">
        <v>84</v>
      </c>
      <c r="AV123" s="13" t="s">
        <v>189</v>
      </c>
      <c r="AW123" s="13" t="s">
        <v>36</v>
      </c>
      <c r="AX123" s="13" t="s">
        <v>82</v>
      </c>
      <c r="AY123" s="223" t="s">
        <v>182</v>
      </c>
    </row>
    <row r="124" spans="2:65" s="1" customFormat="1" ht="24" customHeight="1">
      <c r="B124" s="35"/>
      <c r="C124" s="186" t="s">
        <v>254</v>
      </c>
      <c r="D124" s="186" t="s">
        <v>184</v>
      </c>
      <c r="E124" s="187" t="s">
        <v>215</v>
      </c>
      <c r="F124" s="188" t="s">
        <v>216</v>
      </c>
      <c r="G124" s="189" t="s">
        <v>187</v>
      </c>
      <c r="H124" s="190">
        <v>55.610999999999997</v>
      </c>
      <c r="I124" s="191"/>
      <c r="J124" s="192">
        <f>ROUND(I124*H124,2)</f>
        <v>0</v>
      </c>
      <c r="K124" s="188" t="s">
        <v>188</v>
      </c>
      <c r="L124" s="39"/>
      <c r="M124" s="193" t="s">
        <v>28</v>
      </c>
      <c r="N124" s="194" t="s">
        <v>46</v>
      </c>
      <c r="O124" s="64"/>
      <c r="P124" s="195">
        <f>O124*H124</f>
        <v>0</v>
      </c>
      <c r="Q124" s="195">
        <v>0</v>
      </c>
      <c r="R124" s="195">
        <f>Q124*H124</f>
        <v>0</v>
      </c>
      <c r="S124" s="195">
        <v>0</v>
      </c>
      <c r="T124" s="196">
        <f>S124*H124</f>
        <v>0</v>
      </c>
      <c r="AR124" s="197" t="s">
        <v>189</v>
      </c>
      <c r="AT124" s="197" t="s">
        <v>184</v>
      </c>
      <c r="AU124" s="197" t="s">
        <v>84</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189</v>
      </c>
      <c r="BM124" s="197" t="s">
        <v>392</v>
      </c>
    </row>
    <row r="125" spans="2:65" s="1" customFormat="1" ht="136.5">
      <c r="B125" s="35"/>
      <c r="C125" s="36"/>
      <c r="D125" s="199" t="s">
        <v>191</v>
      </c>
      <c r="E125" s="36"/>
      <c r="F125" s="200" t="s">
        <v>218</v>
      </c>
      <c r="G125" s="36"/>
      <c r="H125" s="36"/>
      <c r="I125" s="115"/>
      <c r="J125" s="36"/>
      <c r="K125" s="36"/>
      <c r="L125" s="39"/>
      <c r="M125" s="201"/>
      <c r="N125" s="64"/>
      <c r="O125" s="64"/>
      <c r="P125" s="64"/>
      <c r="Q125" s="64"/>
      <c r="R125" s="64"/>
      <c r="S125" s="64"/>
      <c r="T125" s="65"/>
      <c r="AT125" s="18" t="s">
        <v>191</v>
      </c>
      <c r="AU125" s="18" t="s">
        <v>84</v>
      </c>
    </row>
    <row r="126" spans="2:65" s="12" customFormat="1">
      <c r="B126" s="202"/>
      <c r="C126" s="203"/>
      <c r="D126" s="199" t="s">
        <v>193</v>
      </c>
      <c r="E126" s="204" t="s">
        <v>28</v>
      </c>
      <c r="F126" s="205" t="s">
        <v>390</v>
      </c>
      <c r="G126" s="203"/>
      <c r="H126" s="206">
        <v>19.667999999999999</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391</v>
      </c>
      <c r="G127" s="203"/>
      <c r="H127" s="206">
        <v>10.788</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2" customFormat="1">
      <c r="B128" s="202"/>
      <c r="C128" s="203"/>
      <c r="D128" s="199" t="s">
        <v>193</v>
      </c>
      <c r="E128" s="204" t="s">
        <v>28</v>
      </c>
      <c r="F128" s="205" t="s">
        <v>393</v>
      </c>
      <c r="G128" s="203"/>
      <c r="H128" s="206">
        <v>25.155000000000001</v>
      </c>
      <c r="I128" s="207"/>
      <c r="J128" s="203"/>
      <c r="K128" s="203"/>
      <c r="L128" s="208"/>
      <c r="M128" s="209"/>
      <c r="N128" s="210"/>
      <c r="O128" s="210"/>
      <c r="P128" s="210"/>
      <c r="Q128" s="210"/>
      <c r="R128" s="210"/>
      <c r="S128" s="210"/>
      <c r="T128" s="211"/>
      <c r="AT128" s="212" t="s">
        <v>193</v>
      </c>
      <c r="AU128" s="212" t="s">
        <v>84</v>
      </c>
      <c r="AV128" s="12" t="s">
        <v>84</v>
      </c>
      <c r="AW128" s="12" t="s">
        <v>36</v>
      </c>
      <c r="AX128" s="12" t="s">
        <v>75</v>
      </c>
      <c r="AY128" s="212" t="s">
        <v>182</v>
      </c>
    </row>
    <row r="129" spans="2:65" s="13" customFormat="1">
      <c r="B129" s="213"/>
      <c r="C129" s="214"/>
      <c r="D129" s="199" t="s">
        <v>193</v>
      </c>
      <c r="E129" s="215" t="s">
        <v>28</v>
      </c>
      <c r="F129" s="216" t="s">
        <v>196</v>
      </c>
      <c r="G129" s="214"/>
      <c r="H129" s="217">
        <v>55.610999999999997</v>
      </c>
      <c r="I129" s="218"/>
      <c r="J129" s="214"/>
      <c r="K129" s="214"/>
      <c r="L129" s="219"/>
      <c r="M129" s="220"/>
      <c r="N129" s="221"/>
      <c r="O129" s="221"/>
      <c r="P129" s="221"/>
      <c r="Q129" s="221"/>
      <c r="R129" s="221"/>
      <c r="S129" s="221"/>
      <c r="T129" s="222"/>
      <c r="AT129" s="223" t="s">
        <v>193</v>
      </c>
      <c r="AU129" s="223" t="s">
        <v>84</v>
      </c>
      <c r="AV129" s="13" t="s">
        <v>189</v>
      </c>
      <c r="AW129" s="13" t="s">
        <v>36</v>
      </c>
      <c r="AX129" s="13" t="s">
        <v>82</v>
      </c>
      <c r="AY129" s="223" t="s">
        <v>182</v>
      </c>
    </row>
    <row r="130" spans="2:65" s="1" customFormat="1" ht="24" customHeight="1">
      <c r="B130" s="35"/>
      <c r="C130" s="186" t="s">
        <v>262</v>
      </c>
      <c r="D130" s="186" t="s">
        <v>184</v>
      </c>
      <c r="E130" s="187" t="s">
        <v>221</v>
      </c>
      <c r="F130" s="188" t="s">
        <v>222</v>
      </c>
      <c r="G130" s="189" t="s">
        <v>187</v>
      </c>
      <c r="H130" s="190">
        <v>5.3010000000000002</v>
      </c>
      <c r="I130" s="191"/>
      <c r="J130" s="192">
        <f>ROUND(I130*H130,2)</f>
        <v>0</v>
      </c>
      <c r="K130" s="188" t="s">
        <v>188</v>
      </c>
      <c r="L130" s="39"/>
      <c r="M130" s="193" t="s">
        <v>28</v>
      </c>
      <c r="N130" s="194" t="s">
        <v>46</v>
      </c>
      <c r="O130" s="64"/>
      <c r="P130" s="195">
        <f>O130*H130</f>
        <v>0</v>
      </c>
      <c r="Q130" s="195">
        <v>0</v>
      </c>
      <c r="R130" s="195">
        <f>Q130*H130</f>
        <v>0</v>
      </c>
      <c r="S130" s="195">
        <v>0</v>
      </c>
      <c r="T130" s="196">
        <f>S130*H130</f>
        <v>0</v>
      </c>
      <c r="AR130" s="197" t="s">
        <v>189</v>
      </c>
      <c r="AT130" s="197" t="s">
        <v>184</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189</v>
      </c>
      <c r="BM130" s="197" t="s">
        <v>394</v>
      </c>
    </row>
    <row r="131" spans="2:65" s="1" customFormat="1" ht="136.5">
      <c r="B131" s="35"/>
      <c r="C131" s="36"/>
      <c r="D131" s="199" t="s">
        <v>191</v>
      </c>
      <c r="E131" s="36"/>
      <c r="F131" s="200" t="s">
        <v>218</v>
      </c>
      <c r="G131" s="36"/>
      <c r="H131" s="36"/>
      <c r="I131" s="115"/>
      <c r="J131" s="36"/>
      <c r="K131" s="36"/>
      <c r="L131" s="39"/>
      <c r="M131" s="201"/>
      <c r="N131" s="64"/>
      <c r="O131" s="64"/>
      <c r="P131" s="64"/>
      <c r="Q131" s="64"/>
      <c r="R131" s="64"/>
      <c r="S131" s="64"/>
      <c r="T131" s="65"/>
      <c r="AT131" s="18" t="s">
        <v>191</v>
      </c>
      <c r="AU131" s="18" t="s">
        <v>84</v>
      </c>
    </row>
    <row r="132" spans="2:65" s="12" customFormat="1">
      <c r="B132" s="202"/>
      <c r="C132" s="203"/>
      <c r="D132" s="199" t="s">
        <v>193</v>
      </c>
      <c r="E132" s="204" t="s">
        <v>28</v>
      </c>
      <c r="F132" s="205" t="s">
        <v>395</v>
      </c>
      <c r="G132" s="203"/>
      <c r="H132" s="206">
        <v>30.456</v>
      </c>
      <c r="I132" s="207"/>
      <c r="J132" s="203"/>
      <c r="K132" s="203"/>
      <c r="L132" s="208"/>
      <c r="M132" s="209"/>
      <c r="N132" s="210"/>
      <c r="O132" s="210"/>
      <c r="P132" s="210"/>
      <c r="Q132" s="210"/>
      <c r="R132" s="210"/>
      <c r="S132" s="210"/>
      <c r="T132" s="211"/>
      <c r="AT132" s="212" t="s">
        <v>193</v>
      </c>
      <c r="AU132" s="212" t="s">
        <v>84</v>
      </c>
      <c r="AV132" s="12" t="s">
        <v>84</v>
      </c>
      <c r="AW132" s="12" t="s">
        <v>36</v>
      </c>
      <c r="AX132" s="12" t="s">
        <v>75</v>
      </c>
      <c r="AY132" s="212" t="s">
        <v>182</v>
      </c>
    </row>
    <row r="133" spans="2:65" s="12" customFormat="1">
      <c r="B133" s="202"/>
      <c r="C133" s="203"/>
      <c r="D133" s="199" t="s">
        <v>193</v>
      </c>
      <c r="E133" s="204" t="s">
        <v>28</v>
      </c>
      <c r="F133" s="205" t="s">
        <v>396</v>
      </c>
      <c r="G133" s="203"/>
      <c r="H133" s="206">
        <v>-25.155000000000001</v>
      </c>
      <c r="I133" s="207"/>
      <c r="J133" s="203"/>
      <c r="K133" s="203"/>
      <c r="L133" s="208"/>
      <c r="M133" s="209"/>
      <c r="N133" s="210"/>
      <c r="O133" s="210"/>
      <c r="P133" s="210"/>
      <c r="Q133" s="210"/>
      <c r="R133" s="210"/>
      <c r="S133" s="210"/>
      <c r="T133" s="211"/>
      <c r="AT133" s="212" t="s">
        <v>193</v>
      </c>
      <c r="AU133" s="212" t="s">
        <v>84</v>
      </c>
      <c r="AV133" s="12" t="s">
        <v>84</v>
      </c>
      <c r="AW133" s="12" t="s">
        <v>36</v>
      </c>
      <c r="AX133" s="12" t="s">
        <v>75</v>
      </c>
      <c r="AY133" s="212" t="s">
        <v>182</v>
      </c>
    </row>
    <row r="134" spans="2:65" s="13" customFormat="1">
      <c r="B134" s="213"/>
      <c r="C134" s="214"/>
      <c r="D134" s="199" t="s">
        <v>193</v>
      </c>
      <c r="E134" s="215" t="s">
        <v>28</v>
      </c>
      <c r="F134" s="216" t="s">
        <v>196</v>
      </c>
      <c r="G134" s="214"/>
      <c r="H134" s="217">
        <v>5.3010000000000002</v>
      </c>
      <c r="I134" s="218"/>
      <c r="J134" s="214"/>
      <c r="K134" s="214"/>
      <c r="L134" s="219"/>
      <c r="M134" s="220"/>
      <c r="N134" s="221"/>
      <c r="O134" s="221"/>
      <c r="P134" s="221"/>
      <c r="Q134" s="221"/>
      <c r="R134" s="221"/>
      <c r="S134" s="221"/>
      <c r="T134" s="222"/>
      <c r="AT134" s="223" t="s">
        <v>193</v>
      </c>
      <c r="AU134" s="223" t="s">
        <v>84</v>
      </c>
      <c r="AV134" s="13" t="s">
        <v>189</v>
      </c>
      <c r="AW134" s="13" t="s">
        <v>36</v>
      </c>
      <c r="AX134" s="13" t="s">
        <v>82</v>
      </c>
      <c r="AY134" s="223" t="s">
        <v>182</v>
      </c>
    </row>
    <row r="135" spans="2:65" s="1" customFormat="1" ht="36" customHeight="1">
      <c r="B135" s="35"/>
      <c r="C135" s="186" t="s">
        <v>268</v>
      </c>
      <c r="D135" s="186" t="s">
        <v>184</v>
      </c>
      <c r="E135" s="187" t="s">
        <v>226</v>
      </c>
      <c r="F135" s="188" t="s">
        <v>227</v>
      </c>
      <c r="G135" s="189" t="s">
        <v>187</v>
      </c>
      <c r="H135" s="190">
        <v>212.04</v>
      </c>
      <c r="I135" s="191"/>
      <c r="J135" s="192">
        <f>ROUND(I135*H135,2)</f>
        <v>0</v>
      </c>
      <c r="K135" s="188" t="s">
        <v>188</v>
      </c>
      <c r="L135" s="39"/>
      <c r="M135" s="193" t="s">
        <v>28</v>
      </c>
      <c r="N135" s="194" t="s">
        <v>46</v>
      </c>
      <c r="O135" s="64"/>
      <c r="P135" s="195">
        <f>O135*H135</f>
        <v>0</v>
      </c>
      <c r="Q135" s="195">
        <v>0</v>
      </c>
      <c r="R135" s="195">
        <f>Q135*H135</f>
        <v>0</v>
      </c>
      <c r="S135" s="195">
        <v>0</v>
      </c>
      <c r="T135" s="196">
        <f>S135*H135</f>
        <v>0</v>
      </c>
      <c r="AR135" s="197" t="s">
        <v>189</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397</v>
      </c>
    </row>
    <row r="136" spans="2:65" s="1" customFormat="1" ht="136.5">
      <c r="B136" s="35"/>
      <c r="C136" s="36"/>
      <c r="D136" s="199" t="s">
        <v>191</v>
      </c>
      <c r="E136" s="36"/>
      <c r="F136" s="200" t="s">
        <v>218</v>
      </c>
      <c r="G136" s="36"/>
      <c r="H136" s="36"/>
      <c r="I136" s="115"/>
      <c r="J136" s="36"/>
      <c r="K136" s="36"/>
      <c r="L136" s="39"/>
      <c r="M136" s="201"/>
      <c r="N136" s="64"/>
      <c r="O136" s="64"/>
      <c r="P136" s="64"/>
      <c r="Q136" s="64"/>
      <c r="R136" s="64"/>
      <c r="S136" s="64"/>
      <c r="T136" s="65"/>
      <c r="AT136" s="18" t="s">
        <v>191</v>
      </c>
      <c r="AU136" s="18" t="s">
        <v>84</v>
      </c>
    </row>
    <row r="137" spans="2:65" s="12" customFormat="1">
      <c r="B137" s="202"/>
      <c r="C137" s="203"/>
      <c r="D137" s="199" t="s">
        <v>193</v>
      </c>
      <c r="E137" s="204" t="s">
        <v>28</v>
      </c>
      <c r="F137" s="205" t="s">
        <v>398</v>
      </c>
      <c r="G137" s="203"/>
      <c r="H137" s="206">
        <v>212.04</v>
      </c>
      <c r="I137" s="207"/>
      <c r="J137" s="203"/>
      <c r="K137" s="203"/>
      <c r="L137" s="208"/>
      <c r="M137" s="209"/>
      <c r="N137" s="210"/>
      <c r="O137" s="210"/>
      <c r="P137" s="210"/>
      <c r="Q137" s="210"/>
      <c r="R137" s="210"/>
      <c r="S137" s="210"/>
      <c r="T137" s="211"/>
      <c r="AT137" s="212" t="s">
        <v>193</v>
      </c>
      <c r="AU137" s="212" t="s">
        <v>84</v>
      </c>
      <c r="AV137" s="12" t="s">
        <v>84</v>
      </c>
      <c r="AW137" s="12" t="s">
        <v>36</v>
      </c>
      <c r="AX137" s="12" t="s">
        <v>82</v>
      </c>
      <c r="AY137" s="212" t="s">
        <v>182</v>
      </c>
    </row>
    <row r="138" spans="2:65" s="1" customFormat="1" ht="24" customHeight="1">
      <c r="B138" s="35"/>
      <c r="C138" s="186" t="s">
        <v>8</v>
      </c>
      <c r="D138" s="186" t="s">
        <v>184</v>
      </c>
      <c r="E138" s="187" t="s">
        <v>241</v>
      </c>
      <c r="F138" s="188" t="s">
        <v>242</v>
      </c>
      <c r="G138" s="189" t="s">
        <v>243</v>
      </c>
      <c r="H138" s="190">
        <v>9.8070000000000004</v>
      </c>
      <c r="I138" s="191"/>
      <c r="J138" s="192">
        <f>ROUND(I138*H138,2)</f>
        <v>0</v>
      </c>
      <c r="K138" s="188" t="s">
        <v>188</v>
      </c>
      <c r="L138" s="39"/>
      <c r="M138" s="193" t="s">
        <v>28</v>
      </c>
      <c r="N138" s="194" t="s">
        <v>46</v>
      </c>
      <c r="O138" s="64"/>
      <c r="P138" s="195">
        <f>O138*H138</f>
        <v>0</v>
      </c>
      <c r="Q138" s="195">
        <v>0</v>
      </c>
      <c r="R138" s="195">
        <f>Q138*H138</f>
        <v>0</v>
      </c>
      <c r="S138" s="195">
        <v>0</v>
      </c>
      <c r="T138" s="196">
        <f>S138*H138</f>
        <v>0</v>
      </c>
      <c r="AR138" s="197" t="s">
        <v>189</v>
      </c>
      <c r="AT138" s="197" t="s">
        <v>184</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189</v>
      </c>
      <c r="BM138" s="197" t="s">
        <v>399</v>
      </c>
    </row>
    <row r="139" spans="2:65" s="1" customFormat="1" ht="29.25">
      <c r="B139" s="35"/>
      <c r="C139" s="36"/>
      <c r="D139" s="199" t="s">
        <v>191</v>
      </c>
      <c r="E139" s="36"/>
      <c r="F139" s="200" t="s">
        <v>245</v>
      </c>
      <c r="G139" s="36"/>
      <c r="H139" s="36"/>
      <c r="I139" s="115"/>
      <c r="J139" s="36"/>
      <c r="K139" s="36"/>
      <c r="L139" s="39"/>
      <c r="M139" s="201"/>
      <c r="N139" s="64"/>
      <c r="O139" s="64"/>
      <c r="P139" s="64"/>
      <c r="Q139" s="64"/>
      <c r="R139" s="64"/>
      <c r="S139" s="64"/>
      <c r="T139" s="65"/>
      <c r="AT139" s="18" t="s">
        <v>191</v>
      </c>
      <c r="AU139" s="18" t="s">
        <v>84</v>
      </c>
    </row>
    <row r="140" spans="2:65" s="12" customFormat="1">
      <c r="B140" s="202"/>
      <c r="C140" s="203"/>
      <c r="D140" s="199" t="s">
        <v>193</v>
      </c>
      <c r="E140" s="204" t="s">
        <v>28</v>
      </c>
      <c r="F140" s="205" t="s">
        <v>400</v>
      </c>
      <c r="G140" s="203"/>
      <c r="H140" s="206">
        <v>9.8070000000000004</v>
      </c>
      <c r="I140" s="207"/>
      <c r="J140" s="203"/>
      <c r="K140" s="203"/>
      <c r="L140" s="208"/>
      <c r="M140" s="209"/>
      <c r="N140" s="210"/>
      <c r="O140" s="210"/>
      <c r="P140" s="210"/>
      <c r="Q140" s="210"/>
      <c r="R140" s="210"/>
      <c r="S140" s="210"/>
      <c r="T140" s="211"/>
      <c r="AT140" s="212" t="s">
        <v>193</v>
      </c>
      <c r="AU140" s="212" t="s">
        <v>84</v>
      </c>
      <c r="AV140" s="12" t="s">
        <v>84</v>
      </c>
      <c r="AW140" s="12" t="s">
        <v>36</v>
      </c>
      <c r="AX140" s="12" t="s">
        <v>82</v>
      </c>
      <c r="AY140" s="212" t="s">
        <v>182</v>
      </c>
    </row>
    <row r="141" spans="2:65" s="1" customFormat="1" ht="24" customHeight="1">
      <c r="B141" s="35"/>
      <c r="C141" s="186" t="s">
        <v>276</v>
      </c>
      <c r="D141" s="186" t="s">
        <v>184</v>
      </c>
      <c r="E141" s="187" t="s">
        <v>401</v>
      </c>
      <c r="F141" s="188" t="s">
        <v>402</v>
      </c>
      <c r="G141" s="189" t="s">
        <v>187</v>
      </c>
      <c r="H141" s="190">
        <v>25.155000000000001</v>
      </c>
      <c r="I141" s="191"/>
      <c r="J141" s="192">
        <f>ROUND(I141*H141,2)</f>
        <v>0</v>
      </c>
      <c r="K141" s="188" t="s">
        <v>188</v>
      </c>
      <c r="L141" s="39"/>
      <c r="M141" s="193" t="s">
        <v>28</v>
      </c>
      <c r="N141" s="194" t="s">
        <v>46</v>
      </c>
      <c r="O141" s="64"/>
      <c r="P141" s="195">
        <f>O141*H141</f>
        <v>0</v>
      </c>
      <c r="Q141" s="195">
        <v>0</v>
      </c>
      <c r="R141" s="195">
        <f>Q141*H141</f>
        <v>0</v>
      </c>
      <c r="S141" s="195">
        <v>0</v>
      </c>
      <c r="T141" s="196">
        <f>S141*H141</f>
        <v>0</v>
      </c>
      <c r="AR141" s="197" t="s">
        <v>189</v>
      </c>
      <c r="AT141" s="197" t="s">
        <v>184</v>
      </c>
      <c r="AU141" s="197" t="s">
        <v>84</v>
      </c>
      <c r="AY141" s="18" t="s">
        <v>182</v>
      </c>
      <c r="BE141" s="198">
        <f>IF(N141="základní",J141,0)</f>
        <v>0</v>
      </c>
      <c r="BF141" s="198">
        <f>IF(N141="snížená",J141,0)</f>
        <v>0</v>
      </c>
      <c r="BG141" s="198">
        <f>IF(N141="zákl. přenesená",J141,0)</f>
        <v>0</v>
      </c>
      <c r="BH141" s="198">
        <f>IF(N141="sníž. přenesená",J141,0)</f>
        <v>0</v>
      </c>
      <c r="BI141" s="198">
        <f>IF(N141="nulová",J141,0)</f>
        <v>0</v>
      </c>
      <c r="BJ141" s="18" t="s">
        <v>82</v>
      </c>
      <c r="BK141" s="198">
        <f>ROUND(I141*H141,2)</f>
        <v>0</v>
      </c>
      <c r="BL141" s="18" t="s">
        <v>189</v>
      </c>
      <c r="BM141" s="197" t="s">
        <v>403</v>
      </c>
    </row>
    <row r="142" spans="2:65" s="1" customFormat="1" ht="321.75">
      <c r="B142" s="35"/>
      <c r="C142" s="36"/>
      <c r="D142" s="199" t="s">
        <v>191</v>
      </c>
      <c r="E142" s="36"/>
      <c r="F142" s="200" t="s">
        <v>404</v>
      </c>
      <c r="G142" s="36"/>
      <c r="H142" s="36"/>
      <c r="I142" s="115"/>
      <c r="J142" s="36"/>
      <c r="K142" s="36"/>
      <c r="L142" s="39"/>
      <c r="M142" s="201"/>
      <c r="N142" s="64"/>
      <c r="O142" s="64"/>
      <c r="P142" s="64"/>
      <c r="Q142" s="64"/>
      <c r="R142" s="64"/>
      <c r="S142" s="64"/>
      <c r="T142" s="65"/>
      <c r="AT142" s="18" t="s">
        <v>191</v>
      </c>
      <c r="AU142" s="18" t="s">
        <v>84</v>
      </c>
    </row>
    <row r="143" spans="2:65" s="12" customFormat="1">
      <c r="B143" s="202"/>
      <c r="C143" s="203"/>
      <c r="D143" s="199" t="s">
        <v>193</v>
      </c>
      <c r="E143" s="204" t="s">
        <v>28</v>
      </c>
      <c r="F143" s="205" t="s">
        <v>405</v>
      </c>
      <c r="G143" s="203"/>
      <c r="H143" s="206">
        <v>19.667999999999999</v>
      </c>
      <c r="I143" s="207"/>
      <c r="J143" s="203"/>
      <c r="K143" s="203"/>
      <c r="L143" s="208"/>
      <c r="M143" s="209"/>
      <c r="N143" s="210"/>
      <c r="O143" s="210"/>
      <c r="P143" s="210"/>
      <c r="Q143" s="210"/>
      <c r="R143" s="210"/>
      <c r="S143" s="210"/>
      <c r="T143" s="211"/>
      <c r="AT143" s="212" t="s">
        <v>193</v>
      </c>
      <c r="AU143" s="212" t="s">
        <v>84</v>
      </c>
      <c r="AV143" s="12" t="s">
        <v>84</v>
      </c>
      <c r="AW143" s="12" t="s">
        <v>36</v>
      </c>
      <c r="AX143" s="12" t="s">
        <v>75</v>
      </c>
      <c r="AY143" s="212" t="s">
        <v>182</v>
      </c>
    </row>
    <row r="144" spans="2:65" s="12" customFormat="1">
      <c r="B144" s="202"/>
      <c r="C144" s="203"/>
      <c r="D144" s="199" t="s">
        <v>193</v>
      </c>
      <c r="E144" s="204" t="s">
        <v>28</v>
      </c>
      <c r="F144" s="205" t="s">
        <v>406</v>
      </c>
      <c r="G144" s="203"/>
      <c r="H144" s="206">
        <v>-0.189</v>
      </c>
      <c r="I144" s="207"/>
      <c r="J144" s="203"/>
      <c r="K144" s="203"/>
      <c r="L144" s="208"/>
      <c r="M144" s="209"/>
      <c r="N144" s="210"/>
      <c r="O144" s="210"/>
      <c r="P144" s="210"/>
      <c r="Q144" s="210"/>
      <c r="R144" s="210"/>
      <c r="S144" s="210"/>
      <c r="T144" s="211"/>
      <c r="AT144" s="212" t="s">
        <v>193</v>
      </c>
      <c r="AU144" s="212" t="s">
        <v>84</v>
      </c>
      <c r="AV144" s="12" t="s">
        <v>84</v>
      </c>
      <c r="AW144" s="12" t="s">
        <v>36</v>
      </c>
      <c r="AX144" s="12" t="s">
        <v>75</v>
      </c>
      <c r="AY144" s="212" t="s">
        <v>182</v>
      </c>
    </row>
    <row r="145" spans="2:65" s="12" customFormat="1">
      <c r="B145" s="202"/>
      <c r="C145" s="203"/>
      <c r="D145" s="199" t="s">
        <v>193</v>
      </c>
      <c r="E145" s="204" t="s">
        <v>28</v>
      </c>
      <c r="F145" s="205" t="s">
        <v>407</v>
      </c>
      <c r="G145" s="203"/>
      <c r="H145" s="206">
        <v>-0.28299999999999997</v>
      </c>
      <c r="I145" s="207"/>
      <c r="J145" s="203"/>
      <c r="K145" s="203"/>
      <c r="L145" s="208"/>
      <c r="M145" s="209"/>
      <c r="N145" s="210"/>
      <c r="O145" s="210"/>
      <c r="P145" s="210"/>
      <c r="Q145" s="210"/>
      <c r="R145" s="210"/>
      <c r="S145" s="210"/>
      <c r="T145" s="211"/>
      <c r="AT145" s="212" t="s">
        <v>193</v>
      </c>
      <c r="AU145" s="212" t="s">
        <v>84</v>
      </c>
      <c r="AV145" s="12" t="s">
        <v>84</v>
      </c>
      <c r="AW145" s="12" t="s">
        <v>36</v>
      </c>
      <c r="AX145" s="12" t="s">
        <v>75</v>
      </c>
      <c r="AY145" s="212" t="s">
        <v>182</v>
      </c>
    </row>
    <row r="146" spans="2:65" s="12" customFormat="1">
      <c r="B146" s="202"/>
      <c r="C146" s="203"/>
      <c r="D146" s="199" t="s">
        <v>193</v>
      </c>
      <c r="E146" s="204" t="s">
        <v>28</v>
      </c>
      <c r="F146" s="205" t="s">
        <v>408</v>
      </c>
      <c r="G146" s="203"/>
      <c r="H146" s="206">
        <v>-1.7669999999999999</v>
      </c>
      <c r="I146" s="207"/>
      <c r="J146" s="203"/>
      <c r="K146" s="203"/>
      <c r="L146" s="208"/>
      <c r="M146" s="209"/>
      <c r="N146" s="210"/>
      <c r="O146" s="210"/>
      <c r="P146" s="210"/>
      <c r="Q146" s="210"/>
      <c r="R146" s="210"/>
      <c r="S146" s="210"/>
      <c r="T146" s="211"/>
      <c r="AT146" s="212" t="s">
        <v>193</v>
      </c>
      <c r="AU146" s="212" t="s">
        <v>84</v>
      </c>
      <c r="AV146" s="12" t="s">
        <v>84</v>
      </c>
      <c r="AW146" s="12" t="s">
        <v>36</v>
      </c>
      <c r="AX146" s="12" t="s">
        <v>75</v>
      </c>
      <c r="AY146" s="212" t="s">
        <v>182</v>
      </c>
    </row>
    <row r="147" spans="2:65" s="14" customFormat="1">
      <c r="B147" s="237"/>
      <c r="C147" s="238"/>
      <c r="D147" s="199" t="s">
        <v>193</v>
      </c>
      <c r="E147" s="239" t="s">
        <v>28</v>
      </c>
      <c r="F147" s="240" t="s">
        <v>409</v>
      </c>
      <c r="G147" s="238"/>
      <c r="H147" s="241">
        <v>17.428999999999998</v>
      </c>
      <c r="I147" s="242"/>
      <c r="J147" s="238"/>
      <c r="K147" s="238"/>
      <c r="L147" s="243"/>
      <c r="M147" s="244"/>
      <c r="N147" s="245"/>
      <c r="O147" s="245"/>
      <c r="P147" s="245"/>
      <c r="Q147" s="245"/>
      <c r="R147" s="245"/>
      <c r="S147" s="245"/>
      <c r="T147" s="246"/>
      <c r="AT147" s="247" t="s">
        <v>193</v>
      </c>
      <c r="AU147" s="247" t="s">
        <v>84</v>
      </c>
      <c r="AV147" s="14" t="s">
        <v>203</v>
      </c>
      <c r="AW147" s="14" t="s">
        <v>36</v>
      </c>
      <c r="AX147" s="14" t="s">
        <v>75</v>
      </c>
      <c r="AY147" s="247" t="s">
        <v>182</v>
      </c>
    </row>
    <row r="148" spans="2:65" s="12" customFormat="1">
      <c r="B148" s="202"/>
      <c r="C148" s="203"/>
      <c r="D148" s="199" t="s">
        <v>193</v>
      </c>
      <c r="E148" s="204" t="s">
        <v>28</v>
      </c>
      <c r="F148" s="205" t="s">
        <v>410</v>
      </c>
      <c r="G148" s="203"/>
      <c r="H148" s="206">
        <v>10.788</v>
      </c>
      <c r="I148" s="207"/>
      <c r="J148" s="203"/>
      <c r="K148" s="203"/>
      <c r="L148" s="208"/>
      <c r="M148" s="209"/>
      <c r="N148" s="210"/>
      <c r="O148" s="210"/>
      <c r="P148" s="210"/>
      <c r="Q148" s="210"/>
      <c r="R148" s="210"/>
      <c r="S148" s="210"/>
      <c r="T148" s="211"/>
      <c r="AT148" s="212" t="s">
        <v>193</v>
      </c>
      <c r="AU148" s="212" t="s">
        <v>84</v>
      </c>
      <c r="AV148" s="12" t="s">
        <v>84</v>
      </c>
      <c r="AW148" s="12" t="s">
        <v>36</v>
      </c>
      <c r="AX148" s="12" t="s">
        <v>75</v>
      </c>
      <c r="AY148" s="212" t="s">
        <v>182</v>
      </c>
    </row>
    <row r="149" spans="2:65" s="12" customFormat="1">
      <c r="B149" s="202"/>
      <c r="C149" s="203"/>
      <c r="D149" s="199" t="s">
        <v>193</v>
      </c>
      <c r="E149" s="204" t="s">
        <v>28</v>
      </c>
      <c r="F149" s="205" t="s">
        <v>411</v>
      </c>
      <c r="G149" s="203"/>
      <c r="H149" s="206">
        <v>-0.69599999999999995</v>
      </c>
      <c r="I149" s="207"/>
      <c r="J149" s="203"/>
      <c r="K149" s="203"/>
      <c r="L149" s="208"/>
      <c r="M149" s="209"/>
      <c r="N149" s="210"/>
      <c r="O149" s="210"/>
      <c r="P149" s="210"/>
      <c r="Q149" s="210"/>
      <c r="R149" s="210"/>
      <c r="S149" s="210"/>
      <c r="T149" s="211"/>
      <c r="AT149" s="212" t="s">
        <v>193</v>
      </c>
      <c r="AU149" s="212" t="s">
        <v>84</v>
      </c>
      <c r="AV149" s="12" t="s">
        <v>84</v>
      </c>
      <c r="AW149" s="12" t="s">
        <v>36</v>
      </c>
      <c r="AX149" s="12" t="s">
        <v>75</v>
      </c>
      <c r="AY149" s="212" t="s">
        <v>182</v>
      </c>
    </row>
    <row r="150" spans="2:65" s="12" customFormat="1">
      <c r="B150" s="202"/>
      <c r="C150" s="203"/>
      <c r="D150" s="199" t="s">
        <v>193</v>
      </c>
      <c r="E150" s="204" t="s">
        <v>28</v>
      </c>
      <c r="F150" s="205" t="s">
        <v>412</v>
      </c>
      <c r="G150" s="203"/>
      <c r="H150" s="206">
        <v>-2.3660000000000001</v>
      </c>
      <c r="I150" s="207"/>
      <c r="J150" s="203"/>
      <c r="K150" s="203"/>
      <c r="L150" s="208"/>
      <c r="M150" s="209"/>
      <c r="N150" s="210"/>
      <c r="O150" s="210"/>
      <c r="P150" s="210"/>
      <c r="Q150" s="210"/>
      <c r="R150" s="210"/>
      <c r="S150" s="210"/>
      <c r="T150" s="211"/>
      <c r="AT150" s="212" t="s">
        <v>193</v>
      </c>
      <c r="AU150" s="212" t="s">
        <v>84</v>
      </c>
      <c r="AV150" s="12" t="s">
        <v>84</v>
      </c>
      <c r="AW150" s="12" t="s">
        <v>36</v>
      </c>
      <c r="AX150" s="12" t="s">
        <v>75</v>
      </c>
      <c r="AY150" s="212" t="s">
        <v>182</v>
      </c>
    </row>
    <row r="151" spans="2:65" s="14" customFormat="1">
      <c r="B151" s="237"/>
      <c r="C151" s="238"/>
      <c r="D151" s="199" t="s">
        <v>193</v>
      </c>
      <c r="E151" s="239" t="s">
        <v>28</v>
      </c>
      <c r="F151" s="240" t="s">
        <v>413</v>
      </c>
      <c r="G151" s="238"/>
      <c r="H151" s="241">
        <v>7.726</v>
      </c>
      <c r="I151" s="242"/>
      <c r="J151" s="238"/>
      <c r="K151" s="238"/>
      <c r="L151" s="243"/>
      <c r="M151" s="244"/>
      <c r="N151" s="245"/>
      <c r="O151" s="245"/>
      <c r="P151" s="245"/>
      <c r="Q151" s="245"/>
      <c r="R151" s="245"/>
      <c r="S151" s="245"/>
      <c r="T151" s="246"/>
      <c r="AT151" s="247" t="s">
        <v>193</v>
      </c>
      <c r="AU151" s="247" t="s">
        <v>84</v>
      </c>
      <c r="AV151" s="14" t="s">
        <v>203</v>
      </c>
      <c r="AW151" s="14" t="s">
        <v>36</v>
      </c>
      <c r="AX151" s="14" t="s">
        <v>75</v>
      </c>
      <c r="AY151" s="247" t="s">
        <v>182</v>
      </c>
    </row>
    <row r="152" spans="2:65" s="13" customFormat="1">
      <c r="B152" s="213"/>
      <c r="C152" s="214"/>
      <c r="D152" s="199" t="s">
        <v>193</v>
      </c>
      <c r="E152" s="215" t="s">
        <v>28</v>
      </c>
      <c r="F152" s="216" t="s">
        <v>196</v>
      </c>
      <c r="G152" s="214"/>
      <c r="H152" s="217">
        <v>25.155000000000001</v>
      </c>
      <c r="I152" s="218"/>
      <c r="J152" s="214"/>
      <c r="K152" s="214"/>
      <c r="L152" s="219"/>
      <c r="M152" s="220"/>
      <c r="N152" s="221"/>
      <c r="O152" s="221"/>
      <c r="P152" s="221"/>
      <c r="Q152" s="221"/>
      <c r="R152" s="221"/>
      <c r="S152" s="221"/>
      <c r="T152" s="222"/>
      <c r="AT152" s="223" t="s">
        <v>193</v>
      </c>
      <c r="AU152" s="223" t="s">
        <v>84</v>
      </c>
      <c r="AV152" s="13" t="s">
        <v>189</v>
      </c>
      <c r="AW152" s="13" t="s">
        <v>36</v>
      </c>
      <c r="AX152" s="13" t="s">
        <v>82</v>
      </c>
      <c r="AY152" s="223" t="s">
        <v>182</v>
      </c>
    </row>
    <row r="153" spans="2:65" s="1" customFormat="1" ht="24" customHeight="1">
      <c r="B153" s="35"/>
      <c r="C153" s="186" t="s">
        <v>281</v>
      </c>
      <c r="D153" s="186" t="s">
        <v>184</v>
      </c>
      <c r="E153" s="187" t="s">
        <v>414</v>
      </c>
      <c r="F153" s="188" t="s">
        <v>415</v>
      </c>
      <c r="G153" s="189" t="s">
        <v>187</v>
      </c>
      <c r="H153" s="190">
        <v>2.3660000000000001</v>
      </c>
      <c r="I153" s="191"/>
      <c r="J153" s="192">
        <f>ROUND(I153*H153,2)</f>
        <v>0</v>
      </c>
      <c r="K153" s="188" t="s">
        <v>188</v>
      </c>
      <c r="L153" s="39"/>
      <c r="M153" s="193" t="s">
        <v>28</v>
      </c>
      <c r="N153" s="194" t="s">
        <v>46</v>
      </c>
      <c r="O153" s="64"/>
      <c r="P153" s="195">
        <f>O153*H153</f>
        <v>0</v>
      </c>
      <c r="Q153" s="195">
        <v>0</v>
      </c>
      <c r="R153" s="195">
        <f>Q153*H153</f>
        <v>0</v>
      </c>
      <c r="S153" s="195">
        <v>0</v>
      </c>
      <c r="T153" s="196">
        <f>S153*H153</f>
        <v>0</v>
      </c>
      <c r="AR153" s="197" t="s">
        <v>189</v>
      </c>
      <c r="AT153" s="197" t="s">
        <v>184</v>
      </c>
      <c r="AU153" s="197" t="s">
        <v>84</v>
      </c>
      <c r="AY153" s="18" t="s">
        <v>182</v>
      </c>
      <c r="BE153" s="198">
        <f>IF(N153="základní",J153,0)</f>
        <v>0</v>
      </c>
      <c r="BF153" s="198">
        <f>IF(N153="snížená",J153,0)</f>
        <v>0</v>
      </c>
      <c r="BG153" s="198">
        <f>IF(N153="zákl. přenesená",J153,0)</f>
        <v>0</v>
      </c>
      <c r="BH153" s="198">
        <f>IF(N153="sníž. přenesená",J153,0)</f>
        <v>0</v>
      </c>
      <c r="BI153" s="198">
        <f>IF(N153="nulová",J153,0)</f>
        <v>0</v>
      </c>
      <c r="BJ153" s="18" t="s">
        <v>82</v>
      </c>
      <c r="BK153" s="198">
        <f>ROUND(I153*H153,2)</f>
        <v>0</v>
      </c>
      <c r="BL153" s="18" t="s">
        <v>189</v>
      </c>
      <c r="BM153" s="197" t="s">
        <v>416</v>
      </c>
    </row>
    <row r="154" spans="2:65" s="1" customFormat="1" ht="87.75">
      <c r="B154" s="35"/>
      <c r="C154" s="36"/>
      <c r="D154" s="199" t="s">
        <v>191</v>
      </c>
      <c r="E154" s="36"/>
      <c r="F154" s="200" t="s">
        <v>417</v>
      </c>
      <c r="G154" s="36"/>
      <c r="H154" s="36"/>
      <c r="I154" s="115"/>
      <c r="J154" s="36"/>
      <c r="K154" s="36"/>
      <c r="L154" s="39"/>
      <c r="M154" s="201"/>
      <c r="N154" s="64"/>
      <c r="O154" s="64"/>
      <c r="P154" s="64"/>
      <c r="Q154" s="64"/>
      <c r="R154" s="64"/>
      <c r="S154" s="64"/>
      <c r="T154" s="65"/>
      <c r="AT154" s="18" t="s">
        <v>191</v>
      </c>
      <c r="AU154" s="18" t="s">
        <v>84</v>
      </c>
    </row>
    <row r="155" spans="2:65" s="12" customFormat="1">
      <c r="B155" s="202"/>
      <c r="C155" s="203"/>
      <c r="D155" s="199" t="s">
        <v>193</v>
      </c>
      <c r="E155" s="204" t="s">
        <v>28</v>
      </c>
      <c r="F155" s="205" t="s">
        <v>418</v>
      </c>
      <c r="G155" s="203"/>
      <c r="H155" s="206">
        <v>2.3660000000000001</v>
      </c>
      <c r="I155" s="207"/>
      <c r="J155" s="203"/>
      <c r="K155" s="203"/>
      <c r="L155" s="208"/>
      <c r="M155" s="209"/>
      <c r="N155" s="210"/>
      <c r="O155" s="210"/>
      <c r="P155" s="210"/>
      <c r="Q155" s="210"/>
      <c r="R155" s="210"/>
      <c r="S155" s="210"/>
      <c r="T155" s="211"/>
      <c r="AT155" s="212" t="s">
        <v>193</v>
      </c>
      <c r="AU155" s="212" t="s">
        <v>84</v>
      </c>
      <c r="AV155" s="12" t="s">
        <v>84</v>
      </c>
      <c r="AW155" s="12" t="s">
        <v>36</v>
      </c>
      <c r="AX155" s="12" t="s">
        <v>82</v>
      </c>
      <c r="AY155" s="212" t="s">
        <v>182</v>
      </c>
    </row>
    <row r="156" spans="2:65" s="1" customFormat="1" ht="16.5" customHeight="1">
      <c r="B156" s="35"/>
      <c r="C156" s="224" t="s">
        <v>285</v>
      </c>
      <c r="D156" s="224" t="s">
        <v>269</v>
      </c>
      <c r="E156" s="225" t="s">
        <v>419</v>
      </c>
      <c r="F156" s="226" t="s">
        <v>420</v>
      </c>
      <c r="G156" s="227" t="s">
        <v>243</v>
      </c>
      <c r="H156" s="228">
        <v>4.7320000000000002</v>
      </c>
      <c r="I156" s="229"/>
      <c r="J156" s="230">
        <f>ROUND(I156*H156,2)</f>
        <v>0</v>
      </c>
      <c r="K156" s="226" t="s">
        <v>188</v>
      </c>
      <c r="L156" s="231"/>
      <c r="M156" s="232" t="s">
        <v>28</v>
      </c>
      <c r="N156" s="233" t="s">
        <v>46</v>
      </c>
      <c r="O156" s="64"/>
      <c r="P156" s="195">
        <f>O156*H156</f>
        <v>0</v>
      </c>
      <c r="Q156" s="195">
        <v>1</v>
      </c>
      <c r="R156" s="195">
        <f>Q156*H156</f>
        <v>4.7320000000000002</v>
      </c>
      <c r="S156" s="195">
        <v>0</v>
      </c>
      <c r="T156" s="196">
        <f>S156*H156</f>
        <v>0</v>
      </c>
      <c r="AR156" s="197" t="s">
        <v>230</v>
      </c>
      <c r="AT156" s="197" t="s">
        <v>269</v>
      </c>
      <c r="AU156" s="197" t="s">
        <v>84</v>
      </c>
      <c r="AY156" s="18" t="s">
        <v>182</v>
      </c>
      <c r="BE156" s="198">
        <f>IF(N156="základní",J156,0)</f>
        <v>0</v>
      </c>
      <c r="BF156" s="198">
        <f>IF(N156="snížená",J156,0)</f>
        <v>0</v>
      </c>
      <c r="BG156" s="198">
        <f>IF(N156="zákl. přenesená",J156,0)</f>
        <v>0</v>
      </c>
      <c r="BH156" s="198">
        <f>IF(N156="sníž. přenesená",J156,0)</f>
        <v>0</v>
      </c>
      <c r="BI156" s="198">
        <f>IF(N156="nulová",J156,0)</f>
        <v>0</v>
      </c>
      <c r="BJ156" s="18" t="s">
        <v>82</v>
      </c>
      <c r="BK156" s="198">
        <f>ROUND(I156*H156,2)</f>
        <v>0</v>
      </c>
      <c r="BL156" s="18" t="s">
        <v>189</v>
      </c>
      <c r="BM156" s="197" t="s">
        <v>421</v>
      </c>
    </row>
    <row r="157" spans="2:65" s="12" customFormat="1">
      <c r="B157" s="202"/>
      <c r="C157" s="203"/>
      <c r="D157" s="199" t="s">
        <v>193</v>
      </c>
      <c r="E157" s="204" t="s">
        <v>28</v>
      </c>
      <c r="F157" s="205" t="s">
        <v>422</v>
      </c>
      <c r="G157" s="203"/>
      <c r="H157" s="206">
        <v>4.7320000000000002</v>
      </c>
      <c r="I157" s="207"/>
      <c r="J157" s="203"/>
      <c r="K157" s="203"/>
      <c r="L157" s="208"/>
      <c r="M157" s="209"/>
      <c r="N157" s="210"/>
      <c r="O157" s="210"/>
      <c r="P157" s="210"/>
      <c r="Q157" s="210"/>
      <c r="R157" s="210"/>
      <c r="S157" s="210"/>
      <c r="T157" s="211"/>
      <c r="AT157" s="212" t="s">
        <v>193</v>
      </c>
      <c r="AU157" s="212" t="s">
        <v>84</v>
      </c>
      <c r="AV157" s="12" t="s">
        <v>84</v>
      </c>
      <c r="AW157" s="12" t="s">
        <v>36</v>
      </c>
      <c r="AX157" s="12" t="s">
        <v>82</v>
      </c>
      <c r="AY157" s="212" t="s">
        <v>182</v>
      </c>
    </row>
    <row r="158" spans="2:65" s="11" customFormat="1" ht="22.9" customHeight="1">
      <c r="B158" s="170"/>
      <c r="C158" s="171"/>
      <c r="D158" s="172" t="s">
        <v>74</v>
      </c>
      <c r="E158" s="184" t="s">
        <v>189</v>
      </c>
      <c r="F158" s="184" t="s">
        <v>423</v>
      </c>
      <c r="G158" s="171"/>
      <c r="H158" s="171"/>
      <c r="I158" s="174"/>
      <c r="J158" s="185">
        <f>BK158</f>
        <v>0</v>
      </c>
      <c r="K158" s="171"/>
      <c r="L158" s="176"/>
      <c r="M158" s="177"/>
      <c r="N158" s="178"/>
      <c r="O158" s="178"/>
      <c r="P158" s="179">
        <f>SUM(P159:P170)</f>
        <v>0</v>
      </c>
      <c r="Q158" s="178"/>
      <c r="R158" s="179">
        <f>SUM(R159:R170)</f>
        <v>8.5540000000000008E-3</v>
      </c>
      <c r="S158" s="178"/>
      <c r="T158" s="180">
        <f>SUM(T159:T170)</f>
        <v>0</v>
      </c>
      <c r="AR158" s="181" t="s">
        <v>82</v>
      </c>
      <c r="AT158" s="182" t="s">
        <v>74</v>
      </c>
      <c r="AU158" s="182" t="s">
        <v>82</v>
      </c>
      <c r="AY158" s="181" t="s">
        <v>182</v>
      </c>
      <c r="BK158" s="183">
        <f>SUM(BK159:BK170)</f>
        <v>0</v>
      </c>
    </row>
    <row r="159" spans="2:65" s="1" customFormat="1" ht="16.5" customHeight="1">
      <c r="B159" s="35"/>
      <c r="C159" s="186" t="s">
        <v>289</v>
      </c>
      <c r="D159" s="186" t="s">
        <v>184</v>
      </c>
      <c r="E159" s="187" t="s">
        <v>424</v>
      </c>
      <c r="F159" s="188" t="s">
        <v>425</v>
      </c>
      <c r="G159" s="189" t="s">
        <v>187</v>
      </c>
      <c r="H159" s="190">
        <v>0.88500000000000001</v>
      </c>
      <c r="I159" s="191"/>
      <c r="J159" s="192">
        <f>ROUND(I159*H159,2)</f>
        <v>0</v>
      </c>
      <c r="K159" s="188" t="s">
        <v>188</v>
      </c>
      <c r="L159" s="39"/>
      <c r="M159" s="193" t="s">
        <v>28</v>
      </c>
      <c r="N159" s="194" t="s">
        <v>46</v>
      </c>
      <c r="O159" s="64"/>
      <c r="P159" s="195">
        <f>O159*H159</f>
        <v>0</v>
      </c>
      <c r="Q159" s="195">
        <v>0</v>
      </c>
      <c r="R159" s="195">
        <f>Q159*H159</f>
        <v>0</v>
      </c>
      <c r="S159" s="195">
        <v>0</v>
      </c>
      <c r="T159" s="196">
        <f>S159*H159</f>
        <v>0</v>
      </c>
      <c r="AR159" s="197" t="s">
        <v>189</v>
      </c>
      <c r="AT159" s="197" t="s">
        <v>184</v>
      </c>
      <c r="AU159" s="197" t="s">
        <v>84</v>
      </c>
      <c r="AY159" s="18" t="s">
        <v>182</v>
      </c>
      <c r="BE159" s="198">
        <f>IF(N159="základní",J159,0)</f>
        <v>0</v>
      </c>
      <c r="BF159" s="198">
        <f>IF(N159="snížená",J159,0)</f>
        <v>0</v>
      </c>
      <c r="BG159" s="198">
        <f>IF(N159="zákl. přenesená",J159,0)</f>
        <v>0</v>
      </c>
      <c r="BH159" s="198">
        <f>IF(N159="sníž. přenesená",J159,0)</f>
        <v>0</v>
      </c>
      <c r="BI159" s="198">
        <f>IF(N159="nulová",J159,0)</f>
        <v>0</v>
      </c>
      <c r="BJ159" s="18" t="s">
        <v>82</v>
      </c>
      <c r="BK159" s="198">
        <f>ROUND(I159*H159,2)</f>
        <v>0</v>
      </c>
      <c r="BL159" s="18" t="s">
        <v>189</v>
      </c>
      <c r="BM159" s="197" t="s">
        <v>426</v>
      </c>
    </row>
    <row r="160" spans="2:65" s="1" customFormat="1" ht="39">
      <c r="B160" s="35"/>
      <c r="C160" s="36"/>
      <c r="D160" s="199" t="s">
        <v>191</v>
      </c>
      <c r="E160" s="36"/>
      <c r="F160" s="200" t="s">
        <v>427</v>
      </c>
      <c r="G160" s="36"/>
      <c r="H160" s="36"/>
      <c r="I160" s="115"/>
      <c r="J160" s="36"/>
      <c r="K160" s="36"/>
      <c r="L160" s="39"/>
      <c r="M160" s="201"/>
      <c r="N160" s="64"/>
      <c r="O160" s="64"/>
      <c r="P160" s="64"/>
      <c r="Q160" s="64"/>
      <c r="R160" s="64"/>
      <c r="S160" s="64"/>
      <c r="T160" s="65"/>
      <c r="AT160" s="18" t="s">
        <v>191</v>
      </c>
      <c r="AU160" s="18" t="s">
        <v>84</v>
      </c>
    </row>
    <row r="161" spans="2:65" s="12" customFormat="1">
      <c r="B161" s="202"/>
      <c r="C161" s="203"/>
      <c r="D161" s="199" t="s">
        <v>193</v>
      </c>
      <c r="E161" s="204" t="s">
        <v>28</v>
      </c>
      <c r="F161" s="205" t="s">
        <v>428</v>
      </c>
      <c r="G161" s="203"/>
      <c r="H161" s="206">
        <v>0.69599999999999995</v>
      </c>
      <c r="I161" s="207"/>
      <c r="J161" s="203"/>
      <c r="K161" s="203"/>
      <c r="L161" s="208"/>
      <c r="M161" s="209"/>
      <c r="N161" s="210"/>
      <c r="O161" s="210"/>
      <c r="P161" s="210"/>
      <c r="Q161" s="210"/>
      <c r="R161" s="210"/>
      <c r="S161" s="210"/>
      <c r="T161" s="211"/>
      <c r="AT161" s="212" t="s">
        <v>193</v>
      </c>
      <c r="AU161" s="212" t="s">
        <v>84</v>
      </c>
      <c r="AV161" s="12" t="s">
        <v>84</v>
      </c>
      <c r="AW161" s="12" t="s">
        <v>36</v>
      </c>
      <c r="AX161" s="12" t="s">
        <v>75</v>
      </c>
      <c r="AY161" s="212" t="s">
        <v>182</v>
      </c>
    </row>
    <row r="162" spans="2:65" s="12" customFormat="1">
      <c r="B162" s="202"/>
      <c r="C162" s="203"/>
      <c r="D162" s="199" t="s">
        <v>193</v>
      </c>
      <c r="E162" s="204" t="s">
        <v>28</v>
      </c>
      <c r="F162" s="205" t="s">
        <v>429</v>
      </c>
      <c r="G162" s="203"/>
      <c r="H162" s="206">
        <v>0.189</v>
      </c>
      <c r="I162" s="207"/>
      <c r="J162" s="203"/>
      <c r="K162" s="203"/>
      <c r="L162" s="208"/>
      <c r="M162" s="209"/>
      <c r="N162" s="210"/>
      <c r="O162" s="210"/>
      <c r="P162" s="210"/>
      <c r="Q162" s="210"/>
      <c r="R162" s="210"/>
      <c r="S162" s="210"/>
      <c r="T162" s="211"/>
      <c r="AT162" s="212" t="s">
        <v>193</v>
      </c>
      <c r="AU162" s="212" t="s">
        <v>84</v>
      </c>
      <c r="AV162" s="12" t="s">
        <v>84</v>
      </c>
      <c r="AW162" s="12" t="s">
        <v>36</v>
      </c>
      <c r="AX162" s="12" t="s">
        <v>75</v>
      </c>
      <c r="AY162" s="212" t="s">
        <v>182</v>
      </c>
    </row>
    <row r="163" spans="2:65" s="13" customFormat="1">
      <c r="B163" s="213"/>
      <c r="C163" s="214"/>
      <c r="D163" s="199" t="s">
        <v>193</v>
      </c>
      <c r="E163" s="215" t="s">
        <v>28</v>
      </c>
      <c r="F163" s="216" t="s">
        <v>196</v>
      </c>
      <c r="G163" s="214"/>
      <c r="H163" s="217">
        <v>0.88500000000000001</v>
      </c>
      <c r="I163" s="218"/>
      <c r="J163" s="214"/>
      <c r="K163" s="214"/>
      <c r="L163" s="219"/>
      <c r="M163" s="220"/>
      <c r="N163" s="221"/>
      <c r="O163" s="221"/>
      <c r="P163" s="221"/>
      <c r="Q163" s="221"/>
      <c r="R163" s="221"/>
      <c r="S163" s="221"/>
      <c r="T163" s="222"/>
      <c r="AT163" s="223" t="s">
        <v>193</v>
      </c>
      <c r="AU163" s="223" t="s">
        <v>84</v>
      </c>
      <c r="AV163" s="13" t="s">
        <v>189</v>
      </c>
      <c r="AW163" s="13" t="s">
        <v>36</v>
      </c>
      <c r="AX163" s="13" t="s">
        <v>82</v>
      </c>
      <c r="AY163" s="223" t="s">
        <v>182</v>
      </c>
    </row>
    <row r="164" spans="2:65" s="1" customFormat="1" ht="24" customHeight="1">
      <c r="B164" s="35"/>
      <c r="C164" s="186" t="s">
        <v>294</v>
      </c>
      <c r="D164" s="186" t="s">
        <v>184</v>
      </c>
      <c r="E164" s="187" t="s">
        <v>430</v>
      </c>
      <c r="F164" s="188" t="s">
        <v>431</v>
      </c>
      <c r="G164" s="189" t="s">
        <v>187</v>
      </c>
      <c r="H164" s="190">
        <v>0.28299999999999997</v>
      </c>
      <c r="I164" s="191"/>
      <c r="J164" s="192">
        <f>ROUND(I164*H164,2)</f>
        <v>0</v>
      </c>
      <c r="K164" s="188" t="s">
        <v>188</v>
      </c>
      <c r="L164" s="39"/>
      <c r="M164" s="193" t="s">
        <v>28</v>
      </c>
      <c r="N164" s="194" t="s">
        <v>46</v>
      </c>
      <c r="O164" s="64"/>
      <c r="P164" s="195">
        <f>O164*H164</f>
        <v>0</v>
      </c>
      <c r="Q164" s="195">
        <v>0</v>
      </c>
      <c r="R164" s="195">
        <f>Q164*H164</f>
        <v>0</v>
      </c>
      <c r="S164" s="195">
        <v>0</v>
      </c>
      <c r="T164" s="196">
        <f>S164*H164</f>
        <v>0</v>
      </c>
      <c r="AR164" s="197" t="s">
        <v>189</v>
      </c>
      <c r="AT164" s="197" t="s">
        <v>184</v>
      </c>
      <c r="AU164" s="197" t="s">
        <v>84</v>
      </c>
      <c r="AY164" s="18" t="s">
        <v>182</v>
      </c>
      <c r="BE164" s="198">
        <f>IF(N164="základní",J164,0)</f>
        <v>0</v>
      </c>
      <c r="BF164" s="198">
        <f>IF(N164="snížená",J164,0)</f>
        <v>0</v>
      </c>
      <c r="BG164" s="198">
        <f>IF(N164="zákl. přenesená",J164,0)</f>
        <v>0</v>
      </c>
      <c r="BH164" s="198">
        <f>IF(N164="sníž. přenesená",J164,0)</f>
        <v>0</v>
      </c>
      <c r="BI164" s="198">
        <f>IF(N164="nulová",J164,0)</f>
        <v>0</v>
      </c>
      <c r="BJ164" s="18" t="s">
        <v>82</v>
      </c>
      <c r="BK164" s="198">
        <f>ROUND(I164*H164,2)</f>
        <v>0</v>
      </c>
      <c r="BL164" s="18" t="s">
        <v>189</v>
      </c>
      <c r="BM164" s="197" t="s">
        <v>432</v>
      </c>
    </row>
    <row r="165" spans="2:65" s="1" customFormat="1" ht="39">
      <c r="B165" s="35"/>
      <c r="C165" s="36"/>
      <c r="D165" s="199" t="s">
        <v>191</v>
      </c>
      <c r="E165" s="36"/>
      <c r="F165" s="200" t="s">
        <v>433</v>
      </c>
      <c r="G165" s="36"/>
      <c r="H165" s="36"/>
      <c r="I165" s="115"/>
      <c r="J165" s="36"/>
      <c r="K165" s="36"/>
      <c r="L165" s="39"/>
      <c r="M165" s="201"/>
      <c r="N165" s="64"/>
      <c r="O165" s="64"/>
      <c r="P165" s="64"/>
      <c r="Q165" s="64"/>
      <c r="R165" s="64"/>
      <c r="S165" s="64"/>
      <c r="T165" s="65"/>
      <c r="AT165" s="18" t="s">
        <v>191</v>
      </c>
      <c r="AU165" s="18" t="s">
        <v>84</v>
      </c>
    </row>
    <row r="166" spans="2:65" s="12" customFormat="1">
      <c r="B166" s="202"/>
      <c r="C166" s="203"/>
      <c r="D166" s="199" t="s">
        <v>193</v>
      </c>
      <c r="E166" s="204" t="s">
        <v>28</v>
      </c>
      <c r="F166" s="205" t="s">
        <v>434</v>
      </c>
      <c r="G166" s="203"/>
      <c r="H166" s="206">
        <v>0.28299999999999997</v>
      </c>
      <c r="I166" s="207"/>
      <c r="J166" s="203"/>
      <c r="K166" s="203"/>
      <c r="L166" s="208"/>
      <c r="M166" s="209"/>
      <c r="N166" s="210"/>
      <c r="O166" s="210"/>
      <c r="P166" s="210"/>
      <c r="Q166" s="210"/>
      <c r="R166" s="210"/>
      <c r="S166" s="210"/>
      <c r="T166" s="211"/>
      <c r="AT166" s="212" t="s">
        <v>193</v>
      </c>
      <c r="AU166" s="212" t="s">
        <v>84</v>
      </c>
      <c r="AV166" s="12" t="s">
        <v>84</v>
      </c>
      <c r="AW166" s="12" t="s">
        <v>36</v>
      </c>
      <c r="AX166" s="12" t="s">
        <v>75</v>
      </c>
      <c r="AY166" s="212" t="s">
        <v>182</v>
      </c>
    </row>
    <row r="167" spans="2:65" s="13" customFormat="1">
      <c r="B167" s="213"/>
      <c r="C167" s="214"/>
      <c r="D167" s="199" t="s">
        <v>193</v>
      </c>
      <c r="E167" s="215" t="s">
        <v>28</v>
      </c>
      <c r="F167" s="216" t="s">
        <v>196</v>
      </c>
      <c r="G167" s="214"/>
      <c r="H167" s="217">
        <v>0.28299999999999997</v>
      </c>
      <c r="I167" s="218"/>
      <c r="J167" s="214"/>
      <c r="K167" s="214"/>
      <c r="L167" s="219"/>
      <c r="M167" s="220"/>
      <c r="N167" s="221"/>
      <c r="O167" s="221"/>
      <c r="P167" s="221"/>
      <c r="Q167" s="221"/>
      <c r="R167" s="221"/>
      <c r="S167" s="221"/>
      <c r="T167" s="222"/>
      <c r="AT167" s="223" t="s">
        <v>193</v>
      </c>
      <c r="AU167" s="223" t="s">
        <v>84</v>
      </c>
      <c r="AV167" s="13" t="s">
        <v>189</v>
      </c>
      <c r="AW167" s="13" t="s">
        <v>36</v>
      </c>
      <c r="AX167" s="13" t="s">
        <v>82</v>
      </c>
      <c r="AY167" s="223" t="s">
        <v>182</v>
      </c>
    </row>
    <row r="168" spans="2:65" s="1" customFormat="1" ht="16.5" customHeight="1">
      <c r="B168" s="35"/>
      <c r="C168" s="186" t="s">
        <v>7</v>
      </c>
      <c r="D168" s="186" t="s">
        <v>184</v>
      </c>
      <c r="E168" s="187" t="s">
        <v>435</v>
      </c>
      <c r="F168" s="188" t="s">
        <v>436</v>
      </c>
      <c r="G168" s="189" t="s">
        <v>243</v>
      </c>
      <c r="H168" s="190">
        <v>0.01</v>
      </c>
      <c r="I168" s="191"/>
      <c r="J168" s="192">
        <f>ROUND(I168*H168,2)</f>
        <v>0</v>
      </c>
      <c r="K168" s="188" t="s">
        <v>188</v>
      </c>
      <c r="L168" s="39"/>
      <c r="M168" s="193" t="s">
        <v>28</v>
      </c>
      <c r="N168" s="194" t="s">
        <v>46</v>
      </c>
      <c r="O168" s="64"/>
      <c r="P168" s="195">
        <f>O168*H168</f>
        <v>0</v>
      </c>
      <c r="Q168" s="195">
        <v>0.85540000000000005</v>
      </c>
      <c r="R168" s="195">
        <f>Q168*H168</f>
        <v>8.5540000000000008E-3</v>
      </c>
      <c r="S168" s="195">
        <v>0</v>
      </c>
      <c r="T168" s="196">
        <f>S168*H168</f>
        <v>0</v>
      </c>
      <c r="AR168" s="197" t="s">
        <v>189</v>
      </c>
      <c r="AT168" s="197" t="s">
        <v>184</v>
      </c>
      <c r="AU168" s="197" t="s">
        <v>84</v>
      </c>
      <c r="AY168" s="18" t="s">
        <v>182</v>
      </c>
      <c r="BE168" s="198">
        <f>IF(N168="základní",J168,0)</f>
        <v>0</v>
      </c>
      <c r="BF168" s="198">
        <f>IF(N168="snížená",J168,0)</f>
        <v>0</v>
      </c>
      <c r="BG168" s="198">
        <f>IF(N168="zákl. přenesená",J168,0)</f>
        <v>0</v>
      </c>
      <c r="BH168" s="198">
        <f>IF(N168="sníž. přenesená",J168,0)</f>
        <v>0</v>
      </c>
      <c r="BI168" s="198">
        <f>IF(N168="nulová",J168,0)</f>
        <v>0</v>
      </c>
      <c r="BJ168" s="18" t="s">
        <v>82</v>
      </c>
      <c r="BK168" s="198">
        <f>ROUND(I168*H168,2)</f>
        <v>0</v>
      </c>
      <c r="BL168" s="18" t="s">
        <v>189</v>
      </c>
      <c r="BM168" s="197" t="s">
        <v>437</v>
      </c>
    </row>
    <row r="169" spans="2:65" s="12" customFormat="1">
      <c r="B169" s="202"/>
      <c r="C169" s="203"/>
      <c r="D169" s="199" t="s">
        <v>193</v>
      </c>
      <c r="E169" s="204" t="s">
        <v>28</v>
      </c>
      <c r="F169" s="205" t="s">
        <v>438</v>
      </c>
      <c r="G169" s="203"/>
      <c r="H169" s="206">
        <v>0.01</v>
      </c>
      <c r="I169" s="207"/>
      <c r="J169" s="203"/>
      <c r="K169" s="203"/>
      <c r="L169" s="208"/>
      <c r="M169" s="209"/>
      <c r="N169" s="210"/>
      <c r="O169" s="210"/>
      <c r="P169" s="210"/>
      <c r="Q169" s="210"/>
      <c r="R169" s="210"/>
      <c r="S169" s="210"/>
      <c r="T169" s="211"/>
      <c r="AT169" s="212" t="s">
        <v>193</v>
      </c>
      <c r="AU169" s="212" t="s">
        <v>84</v>
      </c>
      <c r="AV169" s="12" t="s">
        <v>84</v>
      </c>
      <c r="AW169" s="12" t="s">
        <v>36</v>
      </c>
      <c r="AX169" s="12" t="s">
        <v>75</v>
      </c>
      <c r="AY169" s="212" t="s">
        <v>182</v>
      </c>
    </row>
    <row r="170" spans="2:65" s="13" customFormat="1">
      <c r="B170" s="213"/>
      <c r="C170" s="214"/>
      <c r="D170" s="199" t="s">
        <v>193</v>
      </c>
      <c r="E170" s="215" t="s">
        <v>28</v>
      </c>
      <c r="F170" s="216" t="s">
        <v>196</v>
      </c>
      <c r="G170" s="214"/>
      <c r="H170" s="217">
        <v>0.01</v>
      </c>
      <c r="I170" s="218"/>
      <c r="J170" s="214"/>
      <c r="K170" s="214"/>
      <c r="L170" s="219"/>
      <c r="M170" s="220"/>
      <c r="N170" s="221"/>
      <c r="O170" s="221"/>
      <c r="P170" s="221"/>
      <c r="Q170" s="221"/>
      <c r="R170" s="221"/>
      <c r="S170" s="221"/>
      <c r="T170" s="222"/>
      <c r="AT170" s="223" t="s">
        <v>193</v>
      </c>
      <c r="AU170" s="223" t="s">
        <v>84</v>
      </c>
      <c r="AV170" s="13" t="s">
        <v>189</v>
      </c>
      <c r="AW170" s="13" t="s">
        <v>36</v>
      </c>
      <c r="AX170" s="13" t="s">
        <v>82</v>
      </c>
      <c r="AY170" s="223" t="s">
        <v>182</v>
      </c>
    </row>
    <row r="171" spans="2:65" s="11" customFormat="1" ht="22.9" customHeight="1">
      <c r="B171" s="170"/>
      <c r="C171" s="171"/>
      <c r="D171" s="172" t="s">
        <v>74</v>
      </c>
      <c r="E171" s="184" t="s">
        <v>230</v>
      </c>
      <c r="F171" s="184" t="s">
        <v>439</v>
      </c>
      <c r="G171" s="171"/>
      <c r="H171" s="171"/>
      <c r="I171" s="174"/>
      <c r="J171" s="185">
        <f>BK171</f>
        <v>0</v>
      </c>
      <c r="K171" s="171"/>
      <c r="L171" s="176"/>
      <c r="M171" s="177"/>
      <c r="N171" s="178"/>
      <c r="O171" s="178"/>
      <c r="P171" s="179">
        <f>SUM(P172:P206)</f>
        <v>0</v>
      </c>
      <c r="Q171" s="178"/>
      <c r="R171" s="179">
        <f>SUM(R172:R206)</f>
        <v>1.6052050200000001</v>
      </c>
      <c r="S171" s="178"/>
      <c r="T171" s="180">
        <f>SUM(T172:T206)</f>
        <v>0</v>
      </c>
      <c r="AR171" s="181" t="s">
        <v>82</v>
      </c>
      <c r="AT171" s="182" t="s">
        <v>74</v>
      </c>
      <c r="AU171" s="182" t="s">
        <v>82</v>
      </c>
      <c r="AY171" s="181" t="s">
        <v>182</v>
      </c>
      <c r="BK171" s="183">
        <f>SUM(BK172:BK206)</f>
        <v>0</v>
      </c>
    </row>
    <row r="172" spans="2:65" s="1" customFormat="1" ht="24" customHeight="1">
      <c r="B172" s="35"/>
      <c r="C172" s="186" t="s">
        <v>302</v>
      </c>
      <c r="D172" s="186" t="s">
        <v>184</v>
      </c>
      <c r="E172" s="187" t="s">
        <v>440</v>
      </c>
      <c r="F172" s="188" t="s">
        <v>441</v>
      </c>
      <c r="G172" s="189" t="s">
        <v>317</v>
      </c>
      <c r="H172" s="190">
        <v>8.6999999999999993</v>
      </c>
      <c r="I172" s="191"/>
      <c r="J172" s="192">
        <f>ROUND(I172*H172,2)</f>
        <v>0</v>
      </c>
      <c r="K172" s="188" t="s">
        <v>188</v>
      </c>
      <c r="L172" s="39"/>
      <c r="M172" s="193" t="s">
        <v>28</v>
      </c>
      <c r="N172" s="194" t="s">
        <v>46</v>
      </c>
      <c r="O172" s="64"/>
      <c r="P172" s="195">
        <f>O172*H172</f>
        <v>0</v>
      </c>
      <c r="Q172" s="195">
        <v>0</v>
      </c>
      <c r="R172" s="195">
        <f>Q172*H172</f>
        <v>0</v>
      </c>
      <c r="S172" s="195">
        <v>0</v>
      </c>
      <c r="T172" s="196">
        <f>S172*H172</f>
        <v>0</v>
      </c>
      <c r="AR172" s="197" t="s">
        <v>189</v>
      </c>
      <c r="AT172" s="197" t="s">
        <v>184</v>
      </c>
      <c r="AU172" s="197" t="s">
        <v>84</v>
      </c>
      <c r="AY172" s="18" t="s">
        <v>182</v>
      </c>
      <c r="BE172" s="198">
        <f>IF(N172="základní",J172,0)</f>
        <v>0</v>
      </c>
      <c r="BF172" s="198">
        <f>IF(N172="snížená",J172,0)</f>
        <v>0</v>
      </c>
      <c r="BG172" s="198">
        <f>IF(N172="zákl. přenesená",J172,0)</f>
        <v>0</v>
      </c>
      <c r="BH172" s="198">
        <f>IF(N172="sníž. přenesená",J172,0)</f>
        <v>0</v>
      </c>
      <c r="BI172" s="198">
        <f>IF(N172="nulová",J172,0)</f>
        <v>0</v>
      </c>
      <c r="BJ172" s="18" t="s">
        <v>82</v>
      </c>
      <c r="BK172" s="198">
        <f>ROUND(I172*H172,2)</f>
        <v>0</v>
      </c>
      <c r="BL172" s="18" t="s">
        <v>189</v>
      </c>
      <c r="BM172" s="197" t="s">
        <v>442</v>
      </c>
    </row>
    <row r="173" spans="2:65" s="1" customFormat="1" ht="68.25">
      <c r="B173" s="35"/>
      <c r="C173" s="36"/>
      <c r="D173" s="199" t="s">
        <v>191</v>
      </c>
      <c r="E173" s="36"/>
      <c r="F173" s="200" t="s">
        <v>443</v>
      </c>
      <c r="G173" s="36"/>
      <c r="H173" s="36"/>
      <c r="I173" s="115"/>
      <c r="J173" s="36"/>
      <c r="K173" s="36"/>
      <c r="L173" s="39"/>
      <c r="M173" s="201"/>
      <c r="N173" s="64"/>
      <c r="O173" s="64"/>
      <c r="P173" s="64"/>
      <c r="Q173" s="64"/>
      <c r="R173" s="64"/>
      <c r="S173" s="64"/>
      <c r="T173" s="65"/>
      <c r="AT173" s="18" t="s">
        <v>191</v>
      </c>
      <c r="AU173" s="18" t="s">
        <v>84</v>
      </c>
    </row>
    <row r="174" spans="2:65" s="1" customFormat="1" ht="16.5" customHeight="1">
      <c r="B174" s="35"/>
      <c r="C174" s="224" t="s">
        <v>308</v>
      </c>
      <c r="D174" s="224" t="s">
        <v>269</v>
      </c>
      <c r="E174" s="225" t="s">
        <v>444</v>
      </c>
      <c r="F174" s="226" t="s">
        <v>445</v>
      </c>
      <c r="G174" s="227" t="s">
        <v>317</v>
      </c>
      <c r="H174" s="228">
        <v>8.8309999999999995</v>
      </c>
      <c r="I174" s="229"/>
      <c r="J174" s="230">
        <f>ROUND(I174*H174,2)</f>
        <v>0</v>
      </c>
      <c r="K174" s="226" t="s">
        <v>188</v>
      </c>
      <c r="L174" s="231"/>
      <c r="M174" s="232" t="s">
        <v>28</v>
      </c>
      <c r="N174" s="233" t="s">
        <v>46</v>
      </c>
      <c r="O174" s="64"/>
      <c r="P174" s="195">
        <f>O174*H174</f>
        <v>0</v>
      </c>
      <c r="Q174" s="195">
        <v>4.2000000000000002E-4</v>
      </c>
      <c r="R174" s="195">
        <f>Q174*H174</f>
        <v>3.7090199999999999E-3</v>
      </c>
      <c r="S174" s="195">
        <v>0</v>
      </c>
      <c r="T174" s="196">
        <f>S174*H174</f>
        <v>0</v>
      </c>
      <c r="AR174" s="197" t="s">
        <v>230</v>
      </c>
      <c r="AT174" s="197" t="s">
        <v>269</v>
      </c>
      <c r="AU174" s="197" t="s">
        <v>84</v>
      </c>
      <c r="AY174" s="18" t="s">
        <v>182</v>
      </c>
      <c r="BE174" s="198">
        <f>IF(N174="základní",J174,0)</f>
        <v>0</v>
      </c>
      <c r="BF174" s="198">
        <f>IF(N174="snížená",J174,0)</f>
        <v>0</v>
      </c>
      <c r="BG174" s="198">
        <f>IF(N174="zákl. přenesená",J174,0)</f>
        <v>0</v>
      </c>
      <c r="BH174" s="198">
        <f>IF(N174="sníž. přenesená",J174,0)</f>
        <v>0</v>
      </c>
      <c r="BI174" s="198">
        <f>IF(N174="nulová",J174,0)</f>
        <v>0</v>
      </c>
      <c r="BJ174" s="18" t="s">
        <v>82</v>
      </c>
      <c r="BK174" s="198">
        <f>ROUND(I174*H174,2)</f>
        <v>0</v>
      </c>
      <c r="BL174" s="18" t="s">
        <v>189</v>
      </c>
      <c r="BM174" s="197" t="s">
        <v>446</v>
      </c>
    </row>
    <row r="175" spans="2:65" s="12" customFormat="1">
      <c r="B175" s="202"/>
      <c r="C175" s="203"/>
      <c r="D175" s="199" t="s">
        <v>193</v>
      </c>
      <c r="E175" s="204" t="s">
        <v>28</v>
      </c>
      <c r="F175" s="205" t="s">
        <v>447</v>
      </c>
      <c r="G175" s="203"/>
      <c r="H175" s="206">
        <v>8.8309999999999995</v>
      </c>
      <c r="I175" s="207"/>
      <c r="J175" s="203"/>
      <c r="K175" s="203"/>
      <c r="L175" s="208"/>
      <c r="M175" s="209"/>
      <c r="N175" s="210"/>
      <c r="O175" s="210"/>
      <c r="P175" s="210"/>
      <c r="Q175" s="210"/>
      <c r="R175" s="210"/>
      <c r="S175" s="210"/>
      <c r="T175" s="211"/>
      <c r="AT175" s="212" t="s">
        <v>193</v>
      </c>
      <c r="AU175" s="212" t="s">
        <v>84</v>
      </c>
      <c r="AV175" s="12" t="s">
        <v>84</v>
      </c>
      <c r="AW175" s="12" t="s">
        <v>36</v>
      </c>
      <c r="AX175" s="12" t="s">
        <v>82</v>
      </c>
      <c r="AY175" s="212" t="s">
        <v>182</v>
      </c>
    </row>
    <row r="176" spans="2:65" s="1" customFormat="1" ht="24" customHeight="1">
      <c r="B176" s="35"/>
      <c r="C176" s="186" t="s">
        <v>314</v>
      </c>
      <c r="D176" s="186" t="s">
        <v>184</v>
      </c>
      <c r="E176" s="187" t="s">
        <v>448</v>
      </c>
      <c r="F176" s="188" t="s">
        <v>449</v>
      </c>
      <c r="G176" s="189" t="s">
        <v>265</v>
      </c>
      <c r="H176" s="190">
        <v>2</v>
      </c>
      <c r="I176" s="191"/>
      <c r="J176" s="192">
        <f>ROUND(I176*H176,2)</f>
        <v>0</v>
      </c>
      <c r="K176" s="188" t="s">
        <v>188</v>
      </c>
      <c r="L176" s="39"/>
      <c r="M176" s="193" t="s">
        <v>28</v>
      </c>
      <c r="N176" s="194" t="s">
        <v>46</v>
      </c>
      <c r="O176" s="64"/>
      <c r="P176" s="195">
        <f>O176*H176</f>
        <v>0</v>
      </c>
      <c r="Q176" s="195">
        <v>0</v>
      </c>
      <c r="R176" s="195">
        <f>Q176*H176</f>
        <v>0</v>
      </c>
      <c r="S176" s="195">
        <v>0</v>
      </c>
      <c r="T176" s="196">
        <f>S176*H176</f>
        <v>0</v>
      </c>
      <c r="AR176" s="197" t="s">
        <v>189</v>
      </c>
      <c r="AT176" s="197" t="s">
        <v>184</v>
      </c>
      <c r="AU176" s="197" t="s">
        <v>84</v>
      </c>
      <c r="AY176" s="18" t="s">
        <v>182</v>
      </c>
      <c r="BE176" s="198">
        <f>IF(N176="základní",J176,0)</f>
        <v>0</v>
      </c>
      <c r="BF176" s="198">
        <f>IF(N176="snížená",J176,0)</f>
        <v>0</v>
      </c>
      <c r="BG176" s="198">
        <f>IF(N176="zákl. přenesená",J176,0)</f>
        <v>0</v>
      </c>
      <c r="BH176" s="198">
        <f>IF(N176="sníž. přenesená",J176,0)</f>
        <v>0</v>
      </c>
      <c r="BI176" s="198">
        <f>IF(N176="nulová",J176,0)</f>
        <v>0</v>
      </c>
      <c r="BJ176" s="18" t="s">
        <v>82</v>
      </c>
      <c r="BK176" s="198">
        <f>ROUND(I176*H176,2)</f>
        <v>0</v>
      </c>
      <c r="BL176" s="18" t="s">
        <v>189</v>
      </c>
      <c r="BM176" s="197" t="s">
        <v>450</v>
      </c>
    </row>
    <row r="177" spans="2:65" s="1" customFormat="1" ht="29.25">
      <c r="B177" s="35"/>
      <c r="C177" s="36"/>
      <c r="D177" s="199" t="s">
        <v>191</v>
      </c>
      <c r="E177" s="36"/>
      <c r="F177" s="200" t="s">
        <v>451</v>
      </c>
      <c r="G177" s="36"/>
      <c r="H177" s="36"/>
      <c r="I177" s="115"/>
      <c r="J177" s="36"/>
      <c r="K177" s="36"/>
      <c r="L177" s="39"/>
      <c r="M177" s="201"/>
      <c r="N177" s="64"/>
      <c r="O177" s="64"/>
      <c r="P177" s="64"/>
      <c r="Q177" s="64"/>
      <c r="R177" s="64"/>
      <c r="S177" s="64"/>
      <c r="T177" s="65"/>
      <c r="AT177" s="18" t="s">
        <v>191</v>
      </c>
      <c r="AU177" s="18" t="s">
        <v>84</v>
      </c>
    </row>
    <row r="178" spans="2:65" s="1" customFormat="1" ht="16.5" customHeight="1">
      <c r="B178" s="35"/>
      <c r="C178" s="224" t="s">
        <v>322</v>
      </c>
      <c r="D178" s="224" t="s">
        <v>269</v>
      </c>
      <c r="E178" s="225" t="s">
        <v>452</v>
      </c>
      <c r="F178" s="226" t="s">
        <v>453</v>
      </c>
      <c r="G178" s="227" t="s">
        <v>265</v>
      </c>
      <c r="H178" s="228">
        <v>1</v>
      </c>
      <c r="I178" s="229"/>
      <c r="J178" s="230">
        <f>ROUND(I178*H178,2)</f>
        <v>0</v>
      </c>
      <c r="K178" s="226" t="s">
        <v>188</v>
      </c>
      <c r="L178" s="231"/>
      <c r="M178" s="232" t="s">
        <v>28</v>
      </c>
      <c r="N178" s="233" t="s">
        <v>46</v>
      </c>
      <c r="O178" s="64"/>
      <c r="P178" s="195">
        <f>O178*H178</f>
        <v>0</v>
      </c>
      <c r="Q178" s="195">
        <v>1.2999999999999999E-4</v>
      </c>
      <c r="R178" s="195">
        <f>Q178*H178</f>
        <v>1.2999999999999999E-4</v>
      </c>
      <c r="S178" s="195">
        <v>0</v>
      </c>
      <c r="T178" s="196">
        <f>S178*H178</f>
        <v>0</v>
      </c>
      <c r="AR178" s="197" t="s">
        <v>230</v>
      </c>
      <c r="AT178" s="197" t="s">
        <v>269</v>
      </c>
      <c r="AU178" s="197" t="s">
        <v>84</v>
      </c>
      <c r="AY178" s="18" t="s">
        <v>182</v>
      </c>
      <c r="BE178" s="198">
        <f>IF(N178="základní",J178,0)</f>
        <v>0</v>
      </c>
      <c r="BF178" s="198">
        <f>IF(N178="snížená",J178,0)</f>
        <v>0</v>
      </c>
      <c r="BG178" s="198">
        <f>IF(N178="zákl. přenesená",J178,0)</f>
        <v>0</v>
      </c>
      <c r="BH178" s="198">
        <f>IF(N178="sníž. přenesená",J178,0)</f>
        <v>0</v>
      </c>
      <c r="BI178" s="198">
        <f>IF(N178="nulová",J178,0)</f>
        <v>0</v>
      </c>
      <c r="BJ178" s="18" t="s">
        <v>82</v>
      </c>
      <c r="BK178" s="198">
        <f>ROUND(I178*H178,2)</f>
        <v>0</v>
      </c>
      <c r="BL178" s="18" t="s">
        <v>189</v>
      </c>
      <c r="BM178" s="197" t="s">
        <v>454</v>
      </c>
    </row>
    <row r="179" spans="2:65" s="1" customFormat="1" ht="16.5" customHeight="1">
      <c r="B179" s="35"/>
      <c r="C179" s="224" t="s">
        <v>327</v>
      </c>
      <c r="D179" s="224" t="s">
        <v>269</v>
      </c>
      <c r="E179" s="225" t="s">
        <v>455</v>
      </c>
      <c r="F179" s="226" t="s">
        <v>456</v>
      </c>
      <c r="G179" s="227" t="s">
        <v>265</v>
      </c>
      <c r="H179" s="228">
        <v>1</v>
      </c>
      <c r="I179" s="229"/>
      <c r="J179" s="230">
        <f>ROUND(I179*H179,2)</f>
        <v>0</v>
      </c>
      <c r="K179" s="226" t="s">
        <v>188</v>
      </c>
      <c r="L179" s="231"/>
      <c r="M179" s="232" t="s">
        <v>28</v>
      </c>
      <c r="N179" s="233" t="s">
        <v>46</v>
      </c>
      <c r="O179" s="64"/>
      <c r="P179" s="195">
        <f>O179*H179</f>
        <v>0</v>
      </c>
      <c r="Q179" s="195">
        <v>8.0000000000000007E-5</v>
      </c>
      <c r="R179" s="195">
        <f>Q179*H179</f>
        <v>8.0000000000000007E-5</v>
      </c>
      <c r="S179" s="195">
        <v>0</v>
      </c>
      <c r="T179" s="196">
        <f>S179*H179</f>
        <v>0</v>
      </c>
      <c r="AR179" s="197" t="s">
        <v>230</v>
      </c>
      <c r="AT179" s="197" t="s">
        <v>269</v>
      </c>
      <c r="AU179" s="197" t="s">
        <v>84</v>
      </c>
      <c r="AY179" s="18" t="s">
        <v>182</v>
      </c>
      <c r="BE179" s="198">
        <f>IF(N179="základní",J179,0)</f>
        <v>0</v>
      </c>
      <c r="BF179" s="198">
        <f>IF(N179="snížená",J179,0)</f>
        <v>0</v>
      </c>
      <c r="BG179" s="198">
        <f>IF(N179="zákl. přenesená",J179,0)</f>
        <v>0</v>
      </c>
      <c r="BH179" s="198">
        <f>IF(N179="sníž. přenesená",J179,0)</f>
        <v>0</v>
      </c>
      <c r="BI179" s="198">
        <f>IF(N179="nulová",J179,0)</f>
        <v>0</v>
      </c>
      <c r="BJ179" s="18" t="s">
        <v>82</v>
      </c>
      <c r="BK179" s="198">
        <f>ROUND(I179*H179,2)</f>
        <v>0</v>
      </c>
      <c r="BL179" s="18" t="s">
        <v>189</v>
      </c>
      <c r="BM179" s="197" t="s">
        <v>457</v>
      </c>
    </row>
    <row r="180" spans="2:65" s="12" customFormat="1">
      <c r="B180" s="202"/>
      <c r="C180" s="203"/>
      <c r="D180" s="199" t="s">
        <v>193</v>
      </c>
      <c r="E180" s="204" t="s">
        <v>28</v>
      </c>
      <c r="F180" s="205" t="s">
        <v>458</v>
      </c>
      <c r="G180" s="203"/>
      <c r="H180" s="206">
        <v>1</v>
      </c>
      <c r="I180" s="207"/>
      <c r="J180" s="203"/>
      <c r="K180" s="203"/>
      <c r="L180" s="208"/>
      <c r="M180" s="209"/>
      <c r="N180" s="210"/>
      <c r="O180" s="210"/>
      <c r="P180" s="210"/>
      <c r="Q180" s="210"/>
      <c r="R180" s="210"/>
      <c r="S180" s="210"/>
      <c r="T180" s="211"/>
      <c r="AT180" s="212" t="s">
        <v>193</v>
      </c>
      <c r="AU180" s="212" t="s">
        <v>84</v>
      </c>
      <c r="AV180" s="12" t="s">
        <v>84</v>
      </c>
      <c r="AW180" s="12" t="s">
        <v>36</v>
      </c>
      <c r="AX180" s="12" t="s">
        <v>82</v>
      </c>
      <c r="AY180" s="212" t="s">
        <v>182</v>
      </c>
    </row>
    <row r="181" spans="2:65" s="1" customFormat="1" ht="16.5" customHeight="1">
      <c r="B181" s="35"/>
      <c r="C181" s="224" t="s">
        <v>332</v>
      </c>
      <c r="D181" s="224" t="s">
        <v>269</v>
      </c>
      <c r="E181" s="225" t="s">
        <v>459</v>
      </c>
      <c r="F181" s="226" t="s">
        <v>460</v>
      </c>
      <c r="G181" s="227" t="s">
        <v>265</v>
      </c>
      <c r="H181" s="228">
        <v>1</v>
      </c>
      <c r="I181" s="229"/>
      <c r="J181" s="230">
        <f>ROUND(I181*H181,2)</f>
        <v>0</v>
      </c>
      <c r="K181" s="226" t="s">
        <v>188</v>
      </c>
      <c r="L181" s="231"/>
      <c r="M181" s="232" t="s">
        <v>28</v>
      </c>
      <c r="N181" s="233" t="s">
        <v>46</v>
      </c>
      <c r="O181" s="64"/>
      <c r="P181" s="195">
        <f>O181*H181</f>
        <v>0</v>
      </c>
      <c r="Q181" s="195">
        <v>1.7000000000000001E-4</v>
      </c>
      <c r="R181" s="195">
        <f>Q181*H181</f>
        <v>1.7000000000000001E-4</v>
      </c>
      <c r="S181" s="195">
        <v>0</v>
      </c>
      <c r="T181" s="196">
        <f>S181*H181</f>
        <v>0</v>
      </c>
      <c r="AR181" s="197" t="s">
        <v>230</v>
      </c>
      <c r="AT181" s="197" t="s">
        <v>269</v>
      </c>
      <c r="AU181" s="197" t="s">
        <v>84</v>
      </c>
      <c r="AY181" s="18" t="s">
        <v>182</v>
      </c>
      <c r="BE181" s="198">
        <f>IF(N181="základní",J181,0)</f>
        <v>0</v>
      </c>
      <c r="BF181" s="198">
        <f>IF(N181="snížená",J181,0)</f>
        <v>0</v>
      </c>
      <c r="BG181" s="198">
        <f>IF(N181="zákl. přenesená",J181,0)</f>
        <v>0</v>
      </c>
      <c r="BH181" s="198">
        <f>IF(N181="sníž. přenesená",J181,0)</f>
        <v>0</v>
      </c>
      <c r="BI181" s="198">
        <f>IF(N181="nulová",J181,0)</f>
        <v>0</v>
      </c>
      <c r="BJ181" s="18" t="s">
        <v>82</v>
      </c>
      <c r="BK181" s="198">
        <f>ROUND(I181*H181,2)</f>
        <v>0</v>
      </c>
      <c r="BL181" s="18" t="s">
        <v>189</v>
      </c>
      <c r="BM181" s="197" t="s">
        <v>461</v>
      </c>
    </row>
    <row r="182" spans="2:65" s="12" customFormat="1">
      <c r="B182" s="202"/>
      <c r="C182" s="203"/>
      <c r="D182" s="199" t="s">
        <v>193</v>
      </c>
      <c r="E182" s="204" t="s">
        <v>28</v>
      </c>
      <c r="F182" s="205" t="s">
        <v>462</v>
      </c>
      <c r="G182" s="203"/>
      <c r="H182" s="206">
        <v>1</v>
      </c>
      <c r="I182" s="207"/>
      <c r="J182" s="203"/>
      <c r="K182" s="203"/>
      <c r="L182" s="208"/>
      <c r="M182" s="209"/>
      <c r="N182" s="210"/>
      <c r="O182" s="210"/>
      <c r="P182" s="210"/>
      <c r="Q182" s="210"/>
      <c r="R182" s="210"/>
      <c r="S182" s="210"/>
      <c r="T182" s="211"/>
      <c r="AT182" s="212" t="s">
        <v>193</v>
      </c>
      <c r="AU182" s="212" t="s">
        <v>84</v>
      </c>
      <c r="AV182" s="12" t="s">
        <v>84</v>
      </c>
      <c r="AW182" s="12" t="s">
        <v>36</v>
      </c>
      <c r="AX182" s="12" t="s">
        <v>82</v>
      </c>
      <c r="AY182" s="212" t="s">
        <v>182</v>
      </c>
    </row>
    <row r="183" spans="2:65" s="1" customFormat="1" ht="24" customHeight="1">
      <c r="B183" s="35"/>
      <c r="C183" s="186" t="s">
        <v>339</v>
      </c>
      <c r="D183" s="186" t="s">
        <v>184</v>
      </c>
      <c r="E183" s="187" t="s">
        <v>463</v>
      </c>
      <c r="F183" s="188" t="s">
        <v>464</v>
      </c>
      <c r="G183" s="189" t="s">
        <v>265</v>
      </c>
      <c r="H183" s="190">
        <v>1</v>
      </c>
      <c r="I183" s="191"/>
      <c r="J183" s="192">
        <f>ROUND(I183*H183,2)</f>
        <v>0</v>
      </c>
      <c r="K183" s="188" t="s">
        <v>188</v>
      </c>
      <c r="L183" s="39"/>
      <c r="M183" s="193" t="s">
        <v>28</v>
      </c>
      <c r="N183" s="194" t="s">
        <v>46</v>
      </c>
      <c r="O183" s="64"/>
      <c r="P183" s="195">
        <f>O183*H183</f>
        <v>0</v>
      </c>
      <c r="Q183" s="195">
        <v>7.2000000000000005E-4</v>
      </c>
      <c r="R183" s="195">
        <f>Q183*H183</f>
        <v>7.2000000000000005E-4</v>
      </c>
      <c r="S183" s="195">
        <v>0</v>
      </c>
      <c r="T183" s="196">
        <f>S183*H183</f>
        <v>0</v>
      </c>
      <c r="AR183" s="197" t="s">
        <v>189</v>
      </c>
      <c r="AT183" s="197" t="s">
        <v>184</v>
      </c>
      <c r="AU183" s="197" t="s">
        <v>84</v>
      </c>
      <c r="AY183" s="18" t="s">
        <v>182</v>
      </c>
      <c r="BE183" s="198">
        <f>IF(N183="základní",J183,0)</f>
        <v>0</v>
      </c>
      <c r="BF183" s="198">
        <f>IF(N183="snížená",J183,0)</f>
        <v>0</v>
      </c>
      <c r="BG183" s="198">
        <f>IF(N183="zákl. přenesená",J183,0)</f>
        <v>0</v>
      </c>
      <c r="BH183" s="198">
        <f>IF(N183="sníž. přenesená",J183,0)</f>
        <v>0</v>
      </c>
      <c r="BI183" s="198">
        <f>IF(N183="nulová",J183,0)</f>
        <v>0</v>
      </c>
      <c r="BJ183" s="18" t="s">
        <v>82</v>
      </c>
      <c r="BK183" s="198">
        <f>ROUND(I183*H183,2)</f>
        <v>0</v>
      </c>
      <c r="BL183" s="18" t="s">
        <v>189</v>
      </c>
      <c r="BM183" s="197" t="s">
        <v>465</v>
      </c>
    </row>
    <row r="184" spans="2:65" s="1" customFormat="1" ht="195">
      <c r="B184" s="35"/>
      <c r="C184" s="36"/>
      <c r="D184" s="199" t="s">
        <v>191</v>
      </c>
      <c r="E184" s="36"/>
      <c r="F184" s="200" t="s">
        <v>466</v>
      </c>
      <c r="G184" s="36"/>
      <c r="H184" s="36"/>
      <c r="I184" s="115"/>
      <c r="J184" s="36"/>
      <c r="K184" s="36"/>
      <c r="L184" s="39"/>
      <c r="M184" s="201"/>
      <c r="N184" s="64"/>
      <c r="O184" s="64"/>
      <c r="P184" s="64"/>
      <c r="Q184" s="64"/>
      <c r="R184" s="64"/>
      <c r="S184" s="64"/>
      <c r="T184" s="65"/>
      <c r="AT184" s="18" t="s">
        <v>191</v>
      </c>
      <c r="AU184" s="18" t="s">
        <v>84</v>
      </c>
    </row>
    <row r="185" spans="2:65" s="1" customFormat="1" ht="16.5" customHeight="1">
      <c r="B185" s="35"/>
      <c r="C185" s="224" t="s">
        <v>467</v>
      </c>
      <c r="D185" s="224" t="s">
        <v>269</v>
      </c>
      <c r="E185" s="225" t="s">
        <v>468</v>
      </c>
      <c r="F185" s="226" t="s">
        <v>469</v>
      </c>
      <c r="G185" s="227" t="s">
        <v>265</v>
      </c>
      <c r="H185" s="228">
        <v>1</v>
      </c>
      <c r="I185" s="229"/>
      <c r="J185" s="230">
        <f>ROUND(I185*H185,2)</f>
        <v>0</v>
      </c>
      <c r="K185" s="226" t="s">
        <v>28</v>
      </c>
      <c r="L185" s="231"/>
      <c r="M185" s="232" t="s">
        <v>28</v>
      </c>
      <c r="N185" s="233" t="s">
        <v>46</v>
      </c>
      <c r="O185" s="64"/>
      <c r="P185" s="195">
        <f>O185*H185</f>
        <v>0</v>
      </c>
      <c r="Q185" s="195">
        <v>5.3E-3</v>
      </c>
      <c r="R185" s="195">
        <f>Q185*H185</f>
        <v>5.3E-3</v>
      </c>
      <c r="S185" s="195">
        <v>0</v>
      </c>
      <c r="T185" s="196">
        <f>S185*H185</f>
        <v>0</v>
      </c>
      <c r="AR185" s="197" t="s">
        <v>230</v>
      </c>
      <c r="AT185" s="197" t="s">
        <v>269</v>
      </c>
      <c r="AU185" s="197" t="s">
        <v>84</v>
      </c>
      <c r="AY185" s="18" t="s">
        <v>182</v>
      </c>
      <c r="BE185" s="198">
        <f>IF(N185="základní",J185,0)</f>
        <v>0</v>
      </c>
      <c r="BF185" s="198">
        <f>IF(N185="snížená",J185,0)</f>
        <v>0</v>
      </c>
      <c r="BG185" s="198">
        <f>IF(N185="zákl. přenesená",J185,0)</f>
        <v>0</v>
      </c>
      <c r="BH185" s="198">
        <f>IF(N185="sníž. přenesená",J185,0)</f>
        <v>0</v>
      </c>
      <c r="BI185" s="198">
        <f>IF(N185="nulová",J185,0)</f>
        <v>0</v>
      </c>
      <c r="BJ185" s="18" t="s">
        <v>82</v>
      </c>
      <c r="BK185" s="198">
        <f>ROUND(I185*H185,2)</f>
        <v>0</v>
      </c>
      <c r="BL185" s="18" t="s">
        <v>189</v>
      </c>
      <c r="BM185" s="197" t="s">
        <v>470</v>
      </c>
    </row>
    <row r="186" spans="2:65" s="1" customFormat="1" ht="16.5" customHeight="1">
      <c r="B186" s="35"/>
      <c r="C186" s="224" t="s">
        <v>471</v>
      </c>
      <c r="D186" s="224" t="s">
        <v>269</v>
      </c>
      <c r="E186" s="225" t="s">
        <v>472</v>
      </c>
      <c r="F186" s="226" t="s">
        <v>473</v>
      </c>
      <c r="G186" s="227" t="s">
        <v>265</v>
      </c>
      <c r="H186" s="228">
        <v>1</v>
      </c>
      <c r="I186" s="229"/>
      <c r="J186" s="230">
        <f>ROUND(I186*H186,2)</f>
        <v>0</v>
      </c>
      <c r="K186" s="226" t="s">
        <v>28</v>
      </c>
      <c r="L186" s="231"/>
      <c r="M186" s="232" t="s">
        <v>28</v>
      </c>
      <c r="N186" s="233" t="s">
        <v>46</v>
      </c>
      <c r="O186" s="64"/>
      <c r="P186" s="195">
        <f>O186*H186</f>
        <v>0</v>
      </c>
      <c r="Q186" s="195">
        <v>1.3999999999999999E-4</v>
      </c>
      <c r="R186" s="195">
        <f>Q186*H186</f>
        <v>1.3999999999999999E-4</v>
      </c>
      <c r="S186" s="195">
        <v>0</v>
      </c>
      <c r="T186" s="196">
        <f>S186*H186</f>
        <v>0</v>
      </c>
      <c r="AR186" s="197" t="s">
        <v>230</v>
      </c>
      <c r="AT186" s="197" t="s">
        <v>269</v>
      </c>
      <c r="AU186" s="197" t="s">
        <v>84</v>
      </c>
      <c r="AY186" s="18" t="s">
        <v>182</v>
      </c>
      <c r="BE186" s="198">
        <f>IF(N186="základní",J186,0)</f>
        <v>0</v>
      </c>
      <c r="BF186" s="198">
        <f>IF(N186="snížená",J186,0)</f>
        <v>0</v>
      </c>
      <c r="BG186" s="198">
        <f>IF(N186="zákl. přenesená",J186,0)</f>
        <v>0</v>
      </c>
      <c r="BH186" s="198">
        <f>IF(N186="sníž. přenesená",J186,0)</f>
        <v>0</v>
      </c>
      <c r="BI186" s="198">
        <f>IF(N186="nulová",J186,0)</f>
        <v>0</v>
      </c>
      <c r="BJ186" s="18" t="s">
        <v>82</v>
      </c>
      <c r="BK186" s="198">
        <f>ROUND(I186*H186,2)</f>
        <v>0</v>
      </c>
      <c r="BL186" s="18" t="s">
        <v>189</v>
      </c>
      <c r="BM186" s="197" t="s">
        <v>474</v>
      </c>
    </row>
    <row r="187" spans="2:65" s="1" customFormat="1" ht="16.5" customHeight="1">
      <c r="B187" s="35"/>
      <c r="C187" s="224" t="s">
        <v>475</v>
      </c>
      <c r="D187" s="224" t="s">
        <v>269</v>
      </c>
      <c r="E187" s="225" t="s">
        <v>476</v>
      </c>
      <c r="F187" s="226" t="s">
        <v>477</v>
      </c>
      <c r="G187" s="227" t="s">
        <v>265</v>
      </c>
      <c r="H187" s="228">
        <v>1</v>
      </c>
      <c r="I187" s="229"/>
      <c r="J187" s="230">
        <f>ROUND(I187*H187,2)</f>
        <v>0</v>
      </c>
      <c r="K187" s="226" t="s">
        <v>188</v>
      </c>
      <c r="L187" s="231"/>
      <c r="M187" s="232" t="s">
        <v>28</v>
      </c>
      <c r="N187" s="233" t="s">
        <v>46</v>
      </c>
      <c r="O187" s="64"/>
      <c r="P187" s="195">
        <f>O187*H187</f>
        <v>0</v>
      </c>
      <c r="Q187" s="195">
        <v>7.3000000000000001E-3</v>
      </c>
      <c r="R187" s="195">
        <f>Q187*H187</f>
        <v>7.3000000000000001E-3</v>
      </c>
      <c r="S187" s="195">
        <v>0</v>
      </c>
      <c r="T187" s="196">
        <f>S187*H187</f>
        <v>0</v>
      </c>
      <c r="AR187" s="197" t="s">
        <v>230</v>
      </c>
      <c r="AT187" s="197" t="s">
        <v>269</v>
      </c>
      <c r="AU187" s="197" t="s">
        <v>84</v>
      </c>
      <c r="AY187" s="18" t="s">
        <v>182</v>
      </c>
      <c r="BE187" s="198">
        <f>IF(N187="základní",J187,0)</f>
        <v>0</v>
      </c>
      <c r="BF187" s="198">
        <f>IF(N187="snížená",J187,0)</f>
        <v>0</v>
      </c>
      <c r="BG187" s="198">
        <f>IF(N187="zákl. přenesená",J187,0)</f>
        <v>0</v>
      </c>
      <c r="BH187" s="198">
        <f>IF(N187="sníž. přenesená",J187,0)</f>
        <v>0</v>
      </c>
      <c r="BI187" s="198">
        <f>IF(N187="nulová",J187,0)</f>
        <v>0</v>
      </c>
      <c r="BJ187" s="18" t="s">
        <v>82</v>
      </c>
      <c r="BK187" s="198">
        <f>ROUND(I187*H187,2)</f>
        <v>0</v>
      </c>
      <c r="BL187" s="18" t="s">
        <v>189</v>
      </c>
      <c r="BM187" s="197" t="s">
        <v>478</v>
      </c>
    </row>
    <row r="188" spans="2:65" s="1" customFormat="1" ht="16.5" customHeight="1">
      <c r="B188" s="35"/>
      <c r="C188" s="224" t="s">
        <v>479</v>
      </c>
      <c r="D188" s="224" t="s">
        <v>269</v>
      </c>
      <c r="E188" s="225" t="s">
        <v>480</v>
      </c>
      <c r="F188" s="226" t="s">
        <v>481</v>
      </c>
      <c r="G188" s="227" t="s">
        <v>265</v>
      </c>
      <c r="H188" s="228">
        <v>1</v>
      </c>
      <c r="I188" s="229"/>
      <c r="J188" s="230">
        <f>ROUND(I188*H188,2)</f>
        <v>0</v>
      </c>
      <c r="K188" s="226" t="s">
        <v>28</v>
      </c>
      <c r="L188" s="231"/>
      <c r="M188" s="232" t="s">
        <v>28</v>
      </c>
      <c r="N188" s="233" t="s">
        <v>46</v>
      </c>
      <c r="O188" s="64"/>
      <c r="P188" s="195">
        <f>O188*H188</f>
        <v>0</v>
      </c>
      <c r="Q188" s="195">
        <v>6.4999999999999997E-4</v>
      </c>
      <c r="R188" s="195">
        <f>Q188*H188</f>
        <v>6.4999999999999997E-4</v>
      </c>
      <c r="S188" s="195">
        <v>0</v>
      </c>
      <c r="T188" s="196">
        <f>S188*H188</f>
        <v>0</v>
      </c>
      <c r="AR188" s="197" t="s">
        <v>230</v>
      </c>
      <c r="AT188" s="197" t="s">
        <v>269</v>
      </c>
      <c r="AU188" s="197" t="s">
        <v>84</v>
      </c>
      <c r="AY188" s="18" t="s">
        <v>182</v>
      </c>
      <c r="BE188" s="198">
        <f>IF(N188="základní",J188,0)</f>
        <v>0</v>
      </c>
      <c r="BF188" s="198">
        <f>IF(N188="snížená",J188,0)</f>
        <v>0</v>
      </c>
      <c r="BG188" s="198">
        <f>IF(N188="zákl. přenesená",J188,0)</f>
        <v>0</v>
      </c>
      <c r="BH188" s="198">
        <f>IF(N188="sníž. přenesená",J188,0)</f>
        <v>0</v>
      </c>
      <c r="BI188" s="198">
        <f>IF(N188="nulová",J188,0)</f>
        <v>0</v>
      </c>
      <c r="BJ188" s="18" t="s">
        <v>82</v>
      </c>
      <c r="BK188" s="198">
        <f>ROUND(I188*H188,2)</f>
        <v>0</v>
      </c>
      <c r="BL188" s="18" t="s">
        <v>189</v>
      </c>
      <c r="BM188" s="197" t="s">
        <v>482</v>
      </c>
    </row>
    <row r="189" spans="2:65" s="1" customFormat="1" ht="24" customHeight="1">
      <c r="B189" s="35"/>
      <c r="C189" s="186" t="s">
        <v>483</v>
      </c>
      <c r="D189" s="186" t="s">
        <v>184</v>
      </c>
      <c r="E189" s="187" t="s">
        <v>484</v>
      </c>
      <c r="F189" s="188" t="s">
        <v>485</v>
      </c>
      <c r="G189" s="189" t="s">
        <v>265</v>
      </c>
      <c r="H189" s="190">
        <v>1</v>
      </c>
      <c r="I189" s="191"/>
      <c r="J189" s="192">
        <f>ROUND(I189*H189,2)</f>
        <v>0</v>
      </c>
      <c r="K189" s="188" t="s">
        <v>188</v>
      </c>
      <c r="L189" s="39"/>
      <c r="M189" s="193" t="s">
        <v>28</v>
      </c>
      <c r="N189" s="194" t="s">
        <v>46</v>
      </c>
      <c r="O189" s="64"/>
      <c r="P189" s="195">
        <f>O189*H189</f>
        <v>0</v>
      </c>
      <c r="Q189" s="195">
        <v>0</v>
      </c>
      <c r="R189" s="195">
        <f>Q189*H189</f>
        <v>0</v>
      </c>
      <c r="S189" s="195">
        <v>0</v>
      </c>
      <c r="T189" s="196">
        <f>S189*H189</f>
        <v>0</v>
      </c>
      <c r="AR189" s="197" t="s">
        <v>189</v>
      </c>
      <c r="AT189" s="197" t="s">
        <v>184</v>
      </c>
      <c r="AU189" s="197" t="s">
        <v>84</v>
      </c>
      <c r="AY189" s="18" t="s">
        <v>182</v>
      </c>
      <c r="BE189" s="198">
        <f>IF(N189="základní",J189,0)</f>
        <v>0</v>
      </c>
      <c r="BF189" s="198">
        <f>IF(N189="snížená",J189,0)</f>
        <v>0</v>
      </c>
      <c r="BG189" s="198">
        <f>IF(N189="zákl. přenesená",J189,0)</f>
        <v>0</v>
      </c>
      <c r="BH189" s="198">
        <f>IF(N189="sníž. přenesená",J189,0)</f>
        <v>0</v>
      </c>
      <c r="BI189" s="198">
        <f>IF(N189="nulová",J189,0)</f>
        <v>0</v>
      </c>
      <c r="BJ189" s="18" t="s">
        <v>82</v>
      </c>
      <c r="BK189" s="198">
        <f>ROUND(I189*H189,2)</f>
        <v>0</v>
      </c>
      <c r="BL189" s="18" t="s">
        <v>189</v>
      </c>
      <c r="BM189" s="197" t="s">
        <v>486</v>
      </c>
    </row>
    <row r="190" spans="2:65" s="1" customFormat="1" ht="195">
      <c r="B190" s="35"/>
      <c r="C190" s="36"/>
      <c r="D190" s="199" t="s">
        <v>191</v>
      </c>
      <c r="E190" s="36"/>
      <c r="F190" s="200" t="s">
        <v>466</v>
      </c>
      <c r="G190" s="36"/>
      <c r="H190" s="36"/>
      <c r="I190" s="115"/>
      <c r="J190" s="36"/>
      <c r="K190" s="36"/>
      <c r="L190" s="39"/>
      <c r="M190" s="201"/>
      <c r="N190" s="64"/>
      <c r="O190" s="64"/>
      <c r="P190" s="64"/>
      <c r="Q190" s="64"/>
      <c r="R190" s="64"/>
      <c r="S190" s="64"/>
      <c r="T190" s="65"/>
      <c r="AT190" s="18" t="s">
        <v>191</v>
      </c>
      <c r="AU190" s="18" t="s">
        <v>84</v>
      </c>
    </row>
    <row r="191" spans="2:65" s="1" customFormat="1" ht="16.5" customHeight="1">
      <c r="B191" s="35"/>
      <c r="C191" s="224" t="s">
        <v>487</v>
      </c>
      <c r="D191" s="224" t="s">
        <v>269</v>
      </c>
      <c r="E191" s="225" t="s">
        <v>488</v>
      </c>
      <c r="F191" s="226" t="s">
        <v>489</v>
      </c>
      <c r="G191" s="227" t="s">
        <v>265</v>
      </c>
      <c r="H191" s="228">
        <v>1</v>
      </c>
      <c r="I191" s="229"/>
      <c r="J191" s="230">
        <f>ROUND(I191*H191,2)</f>
        <v>0</v>
      </c>
      <c r="K191" s="226" t="s">
        <v>188</v>
      </c>
      <c r="L191" s="231"/>
      <c r="M191" s="232" t="s">
        <v>28</v>
      </c>
      <c r="N191" s="233" t="s">
        <v>46</v>
      </c>
      <c r="O191" s="64"/>
      <c r="P191" s="195">
        <f>O191*H191</f>
        <v>0</v>
      </c>
      <c r="Q191" s="195">
        <v>6.1999999999999998E-3</v>
      </c>
      <c r="R191" s="195">
        <f>Q191*H191</f>
        <v>6.1999999999999998E-3</v>
      </c>
      <c r="S191" s="195">
        <v>0</v>
      </c>
      <c r="T191" s="196">
        <f>S191*H191</f>
        <v>0</v>
      </c>
      <c r="AR191" s="197" t="s">
        <v>230</v>
      </c>
      <c r="AT191" s="197" t="s">
        <v>269</v>
      </c>
      <c r="AU191" s="197" t="s">
        <v>84</v>
      </c>
      <c r="AY191" s="18" t="s">
        <v>182</v>
      </c>
      <c r="BE191" s="198">
        <f>IF(N191="základní",J191,0)</f>
        <v>0</v>
      </c>
      <c r="BF191" s="198">
        <f>IF(N191="snížená",J191,0)</f>
        <v>0</v>
      </c>
      <c r="BG191" s="198">
        <f>IF(N191="zákl. přenesená",J191,0)</f>
        <v>0</v>
      </c>
      <c r="BH191" s="198">
        <f>IF(N191="sníž. přenesená",J191,0)</f>
        <v>0</v>
      </c>
      <c r="BI191" s="198">
        <f>IF(N191="nulová",J191,0)</f>
        <v>0</v>
      </c>
      <c r="BJ191" s="18" t="s">
        <v>82</v>
      </c>
      <c r="BK191" s="198">
        <f>ROUND(I191*H191,2)</f>
        <v>0</v>
      </c>
      <c r="BL191" s="18" t="s">
        <v>189</v>
      </c>
      <c r="BM191" s="197" t="s">
        <v>490</v>
      </c>
    </row>
    <row r="192" spans="2:65" s="1" customFormat="1" ht="16.5" customHeight="1">
      <c r="B192" s="35"/>
      <c r="C192" s="186" t="s">
        <v>491</v>
      </c>
      <c r="D192" s="186" t="s">
        <v>184</v>
      </c>
      <c r="E192" s="187" t="s">
        <v>492</v>
      </c>
      <c r="F192" s="188" t="s">
        <v>493</v>
      </c>
      <c r="G192" s="189" t="s">
        <v>317</v>
      </c>
      <c r="H192" s="190">
        <v>8.6999999999999993</v>
      </c>
      <c r="I192" s="191"/>
      <c r="J192" s="192">
        <f>ROUND(I192*H192,2)</f>
        <v>0</v>
      </c>
      <c r="K192" s="188" t="s">
        <v>188</v>
      </c>
      <c r="L192" s="39"/>
      <c r="M192" s="193" t="s">
        <v>28</v>
      </c>
      <c r="N192" s="194" t="s">
        <v>46</v>
      </c>
      <c r="O192" s="64"/>
      <c r="P192" s="195">
        <f>O192*H192</f>
        <v>0</v>
      </c>
      <c r="Q192" s="195">
        <v>0</v>
      </c>
      <c r="R192" s="195">
        <f>Q192*H192</f>
        <v>0</v>
      </c>
      <c r="S192" s="195">
        <v>0</v>
      </c>
      <c r="T192" s="196">
        <f>S192*H192</f>
        <v>0</v>
      </c>
      <c r="AR192" s="197" t="s">
        <v>189</v>
      </c>
      <c r="AT192" s="197" t="s">
        <v>184</v>
      </c>
      <c r="AU192" s="197" t="s">
        <v>84</v>
      </c>
      <c r="AY192" s="18" t="s">
        <v>182</v>
      </c>
      <c r="BE192" s="198">
        <f>IF(N192="základní",J192,0)</f>
        <v>0</v>
      </c>
      <c r="BF192" s="198">
        <f>IF(N192="snížená",J192,0)</f>
        <v>0</v>
      </c>
      <c r="BG192" s="198">
        <f>IF(N192="zákl. přenesená",J192,0)</f>
        <v>0</v>
      </c>
      <c r="BH192" s="198">
        <f>IF(N192="sníž. přenesená",J192,0)</f>
        <v>0</v>
      </c>
      <c r="BI192" s="198">
        <f>IF(N192="nulová",J192,0)</f>
        <v>0</v>
      </c>
      <c r="BJ192" s="18" t="s">
        <v>82</v>
      </c>
      <c r="BK192" s="198">
        <f>ROUND(I192*H192,2)</f>
        <v>0</v>
      </c>
      <c r="BL192" s="18" t="s">
        <v>189</v>
      </c>
      <c r="BM192" s="197" t="s">
        <v>494</v>
      </c>
    </row>
    <row r="193" spans="2:65" s="1" customFormat="1" ht="29.25">
      <c r="B193" s="35"/>
      <c r="C193" s="36"/>
      <c r="D193" s="199" t="s">
        <v>191</v>
      </c>
      <c r="E193" s="36"/>
      <c r="F193" s="200" t="s">
        <v>495</v>
      </c>
      <c r="G193" s="36"/>
      <c r="H193" s="36"/>
      <c r="I193" s="115"/>
      <c r="J193" s="36"/>
      <c r="K193" s="36"/>
      <c r="L193" s="39"/>
      <c r="M193" s="201"/>
      <c r="N193" s="64"/>
      <c r="O193" s="64"/>
      <c r="P193" s="64"/>
      <c r="Q193" s="64"/>
      <c r="R193" s="64"/>
      <c r="S193" s="64"/>
      <c r="T193" s="65"/>
      <c r="AT193" s="18" t="s">
        <v>191</v>
      </c>
      <c r="AU193" s="18" t="s">
        <v>84</v>
      </c>
    </row>
    <row r="194" spans="2:65" s="1" customFormat="1" ht="16.5" customHeight="1">
      <c r="B194" s="35"/>
      <c r="C194" s="186" t="s">
        <v>496</v>
      </c>
      <c r="D194" s="186" t="s">
        <v>184</v>
      </c>
      <c r="E194" s="187" t="s">
        <v>497</v>
      </c>
      <c r="F194" s="188" t="s">
        <v>498</v>
      </c>
      <c r="G194" s="189" t="s">
        <v>317</v>
      </c>
      <c r="H194" s="190">
        <v>8.6999999999999993</v>
      </c>
      <c r="I194" s="191"/>
      <c r="J194" s="192">
        <f>ROUND(I194*H194,2)</f>
        <v>0</v>
      </c>
      <c r="K194" s="188" t="s">
        <v>188</v>
      </c>
      <c r="L194" s="39"/>
      <c r="M194" s="193" t="s">
        <v>28</v>
      </c>
      <c r="N194" s="194" t="s">
        <v>46</v>
      </c>
      <c r="O194" s="64"/>
      <c r="P194" s="195">
        <f>O194*H194</f>
        <v>0</v>
      </c>
      <c r="Q194" s="195">
        <v>0</v>
      </c>
      <c r="R194" s="195">
        <f>Q194*H194</f>
        <v>0</v>
      </c>
      <c r="S194" s="195">
        <v>0</v>
      </c>
      <c r="T194" s="196">
        <f>S194*H194</f>
        <v>0</v>
      </c>
      <c r="AR194" s="197" t="s">
        <v>189</v>
      </c>
      <c r="AT194" s="197" t="s">
        <v>184</v>
      </c>
      <c r="AU194" s="197" t="s">
        <v>84</v>
      </c>
      <c r="AY194" s="18" t="s">
        <v>182</v>
      </c>
      <c r="BE194" s="198">
        <f>IF(N194="základní",J194,0)</f>
        <v>0</v>
      </c>
      <c r="BF194" s="198">
        <f>IF(N194="snížená",J194,0)</f>
        <v>0</v>
      </c>
      <c r="BG194" s="198">
        <f>IF(N194="zákl. přenesená",J194,0)</f>
        <v>0</v>
      </c>
      <c r="BH194" s="198">
        <f>IF(N194="sníž. přenesená",J194,0)</f>
        <v>0</v>
      </c>
      <c r="BI194" s="198">
        <f>IF(N194="nulová",J194,0)</f>
        <v>0</v>
      </c>
      <c r="BJ194" s="18" t="s">
        <v>82</v>
      </c>
      <c r="BK194" s="198">
        <f>ROUND(I194*H194,2)</f>
        <v>0</v>
      </c>
      <c r="BL194" s="18" t="s">
        <v>189</v>
      </c>
      <c r="BM194" s="197" t="s">
        <v>499</v>
      </c>
    </row>
    <row r="195" spans="2:65" s="1" customFormat="1" ht="87.75">
      <c r="B195" s="35"/>
      <c r="C195" s="36"/>
      <c r="D195" s="199" t="s">
        <v>191</v>
      </c>
      <c r="E195" s="36"/>
      <c r="F195" s="200" t="s">
        <v>500</v>
      </c>
      <c r="G195" s="36"/>
      <c r="H195" s="36"/>
      <c r="I195" s="115"/>
      <c r="J195" s="36"/>
      <c r="K195" s="36"/>
      <c r="L195" s="39"/>
      <c r="M195" s="201"/>
      <c r="N195" s="64"/>
      <c r="O195" s="64"/>
      <c r="P195" s="64"/>
      <c r="Q195" s="64"/>
      <c r="R195" s="64"/>
      <c r="S195" s="64"/>
      <c r="T195" s="65"/>
      <c r="AT195" s="18" t="s">
        <v>191</v>
      </c>
      <c r="AU195" s="18" t="s">
        <v>84</v>
      </c>
    </row>
    <row r="196" spans="2:65" s="1" customFormat="1" ht="16.5" customHeight="1">
      <c r="B196" s="35"/>
      <c r="C196" s="186" t="s">
        <v>501</v>
      </c>
      <c r="D196" s="186" t="s">
        <v>184</v>
      </c>
      <c r="E196" s="187" t="s">
        <v>502</v>
      </c>
      <c r="F196" s="188" t="s">
        <v>503</v>
      </c>
      <c r="G196" s="189" t="s">
        <v>265</v>
      </c>
      <c r="H196" s="190">
        <v>2</v>
      </c>
      <c r="I196" s="191"/>
      <c r="J196" s="192">
        <f>ROUND(I196*H196,2)</f>
        <v>0</v>
      </c>
      <c r="K196" s="188" t="s">
        <v>188</v>
      </c>
      <c r="L196" s="39"/>
      <c r="M196" s="193" t="s">
        <v>28</v>
      </c>
      <c r="N196" s="194" t="s">
        <v>46</v>
      </c>
      <c r="O196" s="64"/>
      <c r="P196" s="195">
        <f>O196*H196</f>
        <v>0</v>
      </c>
      <c r="Q196" s="195">
        <v>0.46009</v>
      </c>
      <c r="R196" s="195">
        <f>Q196*H196</f>
        <v>0.92018</v>
      </c>
      <c r="S196" s="195">
        <v>0</v>
      </c>
      <c r="T196" s="196">
        <f>S196*H196</f>
        <v>0</v>
      </c>
      <c r="AR196" s="197" t="s">
        <v>189</v>
      </c>
      <c r="AT196" s="197" t="s">
        <v>184</v>
      </c>
      <c r="AU196" s="197" t="s">
        <v>84</v>
      </c>
      <c r="AY196" s="18" t="s">
        <v>182</v>
      </c>
      <c r="BE196" s="198">
        <f>IF(N196="základní",J196,0)</f>
        <v>0</v>
      </c>
      <c r="BF196" s="198">
        <f>IF(N196="snížená",J196,0)</f>
        <v>0</v>
      </c>
      <c r="BG196" s="198">
        <f>IF(N196="zákl. přenesená",J196,0)</f>
        <v>0</v>
      </c>
      <c r="BH196" s="198">
        <f>IF(N196="sníž. přenesená",J196,0)</f>
        <v>0</v>
      </c>
      <c r="BI196" s="198">
        <f>IF(N196="nulová",J196,0)</f>
        <v>0</v>
      </c>
      <c r="BJ196" s="18" t="s">
        <v>82</v>
      </c>
      <c r="BK196" s="198">
        <f>ROUND(I196*H196,2)</f>
        <v>0</v>
      </c>
      <c r="BL196" s="18" t="s">
        <v>189</v>
      </c>
      <c r="BM196" s="197" t="s">
        <v>504</v>
      </c>
    </row>
    <row r="197" spans="2:65" s="1" customFormat="1" ht="87.75">
      <c r="B197" s="35"/>
      <c r="C197" s="36"/>
      <c r="D197" s="199" t="s">
        <v>191</v>
      </c>
      <c r="E197" s="36"/>
      <c r="F197" s="200" t="s">
        <v>500</v>
      </c>
      <c r="G197" s="36"/>
      <c r="H197" s="36"/>
      <c r="I197" s="115"/>
      <c r="J197" s="36"/>
      <c r="K197" s="36"/>
      <c r="L197" s="39"/>
      <c r="M197" s="201"/>
      <c r="N197" s="64"/>
      <c r="O197" s="64"/>
      <c r="P197" s="64"/>
      <c r="Q197" s="64"/>
      <c r="R197" s="64"/>
      <c r="S197" s="64"/>
      <c r="T197" s="65"/>
      <c r="AT197" s="18" t="s">
        <v>191</v>
      </c>
      <c r="AU197" s="18" t="s">
        <v>84</v>
      </c>
    </row>
    <row r="198" spans="2:65" s="1" customFormat="1" ht="24" customHeight="1">
      <c r="B198" s="35"/>
      <c r="C198" s="186" t="s">
        <v>505</v>
      </c>
      <c r="D198" s="186" t="s">
        <v>184</v>
      </c>
      <c r="E198" s="187" t="s">
        <v>506</v>
      </c>
      <c r="F198" s="188" t="s">
        <v>507</v>
      </c>
      <c r="G198" s="189" t="s">
        <v>265</v>
      </c>
      <c r="H198" s="190">
        <v>1</v>
      </c>
      <c r="I198" s="191"/>
      <c r="J198" s="192">
        <f>ROUND(I198*H198,2)</f>
        <v>0</v>
      </c>
      <c r="K198" s="188" t="s">
        <v>188</v>
      </c>
      <c r="L198" s="39"/>
      <c r="M198" s="193" t="s">
        <v>28</v>
      </c>
      <c r="N198" s="194" t="s">
        <v>46</v>
      </c>
      <c r="O198" s="64"/>
      <c r="P198" s="195">
        <f>O198*H198</f>
        <v>0</v>
      </c>
      <c r="Q198" s="195">
        <v>0.43786000000000003</v>
      </c>
      <c r="R198" s="195">
        <f>Q198*H198</f>
        <v>0.43786000000000003</v>
      </c>
      <c r="S198" s="195">
        <v>0</v>
      </c>
      <c r="T198" s="196">
        <f>S198*H198</f>
        <v>0</v>
      </c>
      <c r="AR198" s="197" t="s">
        <v>189</v>
      </c>
      <c r="AT198" s="197" t="s">
        <v>184</v>
      </c>
      <c r="AU198" s="197" t="s">
        <v>84</v>
      </c>
      <c r="AY198" s="18" t="s">
        <v>182</v>
      </c>
      <c r="BE198" s="198">
        <f>IF(N198="základní",J198,0)</f>
        <v>0</v>
      </c>
      <c r="BF198" s="198">
        <f>IF(N198="snížená",J198,0)</f>
        <v>0</v>
      </c>
      <c r="BG198" s="198">
        <f>IF(N198="zákl. přenesená",J198,0)</f>
        <v>0</v>
      </c>
      <c r="BH198" s="198">
        <f>IF(N198="sníž. přenesená",J198,0)</f>
        <v>0</v>
      </c>
      <c r="BI198" s="198">
        <f>IF(N198="nulová",J198,0)</f>
        <v>0</v>
      </c>
      <c r="BJ198" s="18" t="s">
        <v>82</v>
      </c>
      <c r="BK198" s="198">
        <f>ROUND(I198*H198,2)</f>
        <v>0</v>
      </c>
      <c r="BL198" s="18" t="s">
        <v>189</v>
      </c>
      <c r="BM198" s="197" t="s">
        <v>508</v>
      </c>
    </row>
    <row r="199" spans="2:65" s="1" customFormat="1" ht="97.5">
      <c r="B199" s="35"/>
      <c r="C199" s="36"/>
      <c r="D199" s="199" t="s">
        <v>191</v>
      </c>
      <c r="E199" s="36"/>
      <c r="F199" s="200" t="s">
        <v>509</v>
      </c>
      <c r="G199" s="36"/>
      <c r="H199" s="36"/>
      <c r="I199" s="115"/>
      <c r="J199" s="36"/>
      <c r="K199" s="36"/>
      <c r="L199" s="39"/>
      <c r="M199" s="201"/>
      <c r="N199" s="64"/>
      <c r="O199" s="64"/>
      <c r="P199" s="64"/>
      <c r="Q199" s="64"/>
      <c r="R199" s="64"/>
      <c r="S199" s="64"/>
      <c r="T199" s="65"/>
      <c r="AT199" s="18" t="s">
        <v>191</v>
      </c>
      <c r="AU199" s="18" t="s">
        <v>84</v>
      </c>
    </row>
    <row r="200" spans="2:65" s="1" customFormat="1" ht="16.5" customHeight="1">
      <c r="B200" s="35"/>
      <c r="C200" s="224" t="s">
        <v>510</v>
      </c>
      <c r="D200" s="224" t="s">
        <v>269</v>
      </c>
      <c r="E200" s="225" t="s">
        <v>511</v>
      </c>
      <c r="F200" s="226" t="s">
        <v>512</v>
      </c>
      <c r="G200" s="227" t="s">
        <v>265</v>
      </c>
      <c r="H200" s="228">
        <v>1</v>
      </c>
      <c r="I200" s="229"/>
      <c r="J200" s="230">
        <f>ROUND(I200*H200,2)</f>
        <v>0</v>
      </c>
      <c r="K200" s="226" t="s">
        <v>188</v>
      </c>
      <c r="L200" s="231"/>
      <c r="M200" s="232" t="s">
        <v>28</v>
      </c>
      <c r="N200" s="233" t="s">
        <v>46</v>
      </c>
      <c r="O200" s="64"/>
      <c r="P200" s="195">
        <f>O200*H200</f>
        <v>0</v>
      </c>
      <c r="Q200" s="195">
        <v>8.4000000000000005E-2</v>
      </c>
      <c r="R200" s="195">
        <f>Q200*H200</f>
        <v>8.4000000000000005E-2</v>
      </c>
      <c r="S200" s="195">
        <v>0</v>
      </c>
      <c r="T200" s="196">
        <f>S200*H200</f>
        <v>0</v>
      </c>
      <c r="AR200" s="197" t="s">
        <v>230</v>
      </c>
      <c r="AT200" s="197" t="s">
        <v>269</v>
      </c>
      <c r="AU200" s="197" t="s">
        <v>84</v>
      </c>
      <c r="AY200" s="18" t="s">
        <v>182</v>
      </c>
      <c r="BE200" s="198">
        <f>IF(N200="základní",J200,0)</f>
        <v>0</v>
      </c>
      <c r="BF200" s="198">
        <f>IF(N200="snížená",J200,0)</f>
        <v>0</v>
      </c>
      <c r="BG200" s="198">
        <f>IF(N200="zákl. přenesená",J200,0)</f>
        <v>0</v>
      </c>
      <c r="BH200" s="198">
        <f>IF(N200="sníž. přenesená",J200,0)</f>
        <v>0</v>
      </c>
      <c r="BI200" s="198">
        <f>IF(N200="nulová",J200,0)</f>
        <v>0</v>
      </c>
      <c r="BJ200" s="18" t="s">
        <v>82</v>
      </c>
      <c r="BK200" s="198">
        <f>ROUND(I200*H200,2)</f>
        <v>0</v>
      </c>
      <c r="BL200" s="18" t="s">
        <v>189</v>
      </c>
      <c r="BM200" s="197" t="s">
        <v>513</v>
      </c>
    </row>
    <row r="201" spans="2:65" s="1" customFormat="1" ht="19.5">
      <c r="B201" s="35"/>
      <c r="C201" s="36"/>
      <c r="D201" s="199" t="s">
        <v>514</v>
      </c>
      <c r="E201" s="36"/>
      <c r="F201" s="200" t="s">
        <v>515</v>
      </c>
      <c r="G201" s="36"/>
      <c r="H201" s="36"/>
      <c r="I201" s="115"/>
      <c r="J201" s="36"/>
      <c r="K201" s="36"/>
      <c r="L201" s="39"/>
      <c r="M201" s="201"/>
      <c r="N201" s="64"/>
      <c r="O201" s="64"/>
      <c r="P201" s="64"/>
      <c r="Q201" s="64"/>
      <c r="R201" s="64"/>
      <c r="S201" s="64"/>
      <c r="T201" s="65"/>
      <c r="AT201" s="18" t="s">
        <v>514</v>
      </c>
      <c r="AU201" s="18" t="s">
        <v>84</v>
      </c>
    </row>
    <row r="202" spans="2:65" s="1" customFormat="1" ht="16.5" customHeight="1">
      <c r="B202" s="35"/>
      <c r="C202" s="186" t="s">
        <v>516</v>
      </c>
      <c r="D202" s="186" t="s">
        <v>184</v>
      </c>
      <c r="E202" s="187" t="s">
        <v>517</v>
      </c>
      <c r="F202" s="188" t="s">
        <v>518</v>
      </c>
      <c r="G202" s="189" t="s">
        <v>265</v>
      </c>
      <c r="H202" s="190">
        <v>1</v>
      </c>
      <c r="I202" s="191"/>
      <c r="J202" s="192">
        <f>ROUND(I202*H202,2)</f>
        <v>0</v>
      </c>
      <c r="K202" s="188" t="s">
        <v>188</v>
      </c>
      <c r="L202" s="39"/>
      <c r="M202" s="193" t="s">
        <v>28</v>
      </c>
      <c r="N202" s="194" t="s">
        <v>46</v>
      </c>
      <c r="O202" s="64"/>
      <c r="P202" s="195">
        <f>O202*H202</f>
        <v>0</v>
      </c>
      <c r="Q202" s="195">
        <v>0.12303</v>
      </c>
      <c r="R202" s="195">
        <f>Q202*H202</f>
        <v>0.12303</v>
      </c>
      <c r="S202" s="195">
        <v>0</v>
      </c>
      <c r="T202" s="196">
        <f>S202*H202</f>
        <v>0</v>
      </c>
      <c r="AR202" s="197" t="s">
        <v>189</v>
      </c>
      <c r="AT202" s="197" t="s">
        <v>184</v>
      </c>
      <c r="AU202" s="197" t="s">
        <v>84</v>
      </c>
      <c r="AY202" s="18" t="s">
        <v>182</v>
      </c>
      <c r="BE202" s="198">
        <f>IF(N202="základní",J202,0)</f>
        <v>0</v>
      </c>
      <c r="BF202" s="198">
        <f>IF(N202="snížená",J202,0)</f>
        <v>0</v>
      </c>
      <c r="BG202" s="198">
        <f>IF(N202="zákl. přenesená",J202,0)</f>
        <v>0</v>
      </c>
      <c r="BH202" s="198">
        <f>IF(N202="sníž. přenesená",J202,0)</f>
        <v>0</v>
      </c>
      <c r="BI202" s="198">
        <f>IF(N202="nulová",J202,0)</f>
        <v>0</v>
      </c>
      <c r="BJ202" s="18" t="s">
        <v>82</v>
      </c>
      <c r="BK202" s="198">
        <f>ROUND(I202*H202,2)</f>
        <v>0</v>
      </c>
      <c r="BL202" s="18" t="s">
        <v>189</v>
      </c>
      <c r="BM202" s="197" t="s">
        <v>519</v>
      </c>
    </row>
    <row r="203" spans="2:65" s="1" customFormat="1" ht="39">
      <c r="B203" s="35"/>
      <c r="C203" s="36"/>
      <c r="D203" s="199" t="s">
        <v>191</v>
      </c>
      <c r="E203" s="36"/>
      <c r="F203" s="200" t="s">
        <v>520</v>
      </c>
      <c r="G203" s="36"/>
      <c r="H203" s="36"/>
      <c r="I203" s="115"/>
      <c r="J203" s="36"/>
      <c r="K203" s="36"/>
      <c r="L203" s="39"/>
      <c r="M203" s="201"/>
      <c r="N203" s="64"/>
      <c r="O203" s="64"/>
      <c r="P203" s="64"/>
      <c r="Q203" s="64"/>
      <c r="R203" s="64"/>
      <c r="S203" s="64"/>
      <c r="T203" s="65"/>
      <c r="AT203" s="18" t="s">
        <v>191</v>
      </c>
      <c r="AU203" s="18" t="s">
        <v>84</v>
      </c>
    </row>
    <row r="204" spans="2:65" s="1" customFormat="1" ht="16.5" customHeight="1">
      <c r="B204" s="35"/>
      <c r="C204" s="224" t="s">
        <v>521</v>
      </c>
      <c r="D204" s="224" t="s">
        <v>269</v>
      </c>
      <c r="E204" s="225" t="s">
        <v>522</v>
      </c>
      <c r="F204" s="226" t="s">
        <v>523</v>
      </c>
      <c r="G204" s="227" t="s">
        <v>265</v>
      </c>
      <c r="H204" s="228">
        <v>1</v>
      </c>
      <c r="I204" s="229"/>
      <c r="J204" s="230">
        <f>ROUND(I204*H204,2)</f>
        <v>0</v>
      </c>
      <c r="K204" s="226" t="s">
        <v>188</v>
      </c>
      <c r="L204" s="231"/>
      <c r="M204" s="232" t="s">
        <v>28</v>
      </c>
      <c r="N204" s="233" t="s">
        <v>46</v>
      </c>
      <c r="O204" s="64"/>
      <c r="P204" s="195">
        <f>O204*H204</f>
        <v>0</v>
      </c>
      <c r="Q204" s="195">
        <v>1.3299999999999999E-2</v>
      </c>
      <c r="R204" s="195">
        <f>Q204*H204</f>
        <v>1.3299999999999999E-2</v>
      </c>
      <c r="S204" s="195">
        <v>0</v>
      </c>
      <c r="T204" s="196">
        <f>S204*H204</f>
        <v>0</v>
      </c>
      <c r="AR204" s="197" t="s">
        <v>230</v>
      </c>
      <c r="AT204" s="197" t="s">
        <v>269</v>
      </c>
      <c r="AU204" s="197" t="s">
        <v>84</v>
      </c>
      <c r="AY204" s="18" t="s">
        <v>182</v>
      </c>
      <c r="BE204" s="198">
        <f>IF(N204="základní",J204,0)</f>
        <v>0</v>
      </c>
      <c r="BF204" s="198">
        <f>IF(N204="snížená",J204,0)</f>
        <v>0</v>
      </c>
      <c r="BG204" s="198">
        <f>IF(N204="zákl. přenesená",J204,0)</f>
        <v>0</v>
      </c>
      <c r="BH204" s="198">
        <f>IF(N204="sníž. přenesená",J204,0)</f>
        <v>0</v>
      </c>
      <c r="BI204" s="198">
        <f>IF(N204="nulová",J204,0)</f>
        <v>0</v>
      </c>
      <c r="BJ204" s="18" t="s">
        <v>82</v>
      </c>
      <c r="BK204" s="198">
        <f>ROUND(I204*H204,2)</f>
        <v>0</v>
      </c>
      <c r="BL204" s="18" t="s">
        <v>189</v>
      </c>
      <c r="BM204" s="197" t="s">
        <v>524</v>
      </c>
    </row>
    <row r="205" spans="2:65" s="1" customFormat="1" ht="16.5" customHeight="1">
      <c r="B205" s="35"/>
      <c r="C205" s="186" t="s">
        <v>525</v>
      </c>
      <c r="D205" s="186" t="s">
        <v>184</v>
      </c>
      <c r="E205" s="187" t="s">
        <v>526</v>
      </c>
      <c r="F205" s="188" t="s">
        <v>527</v>
      </c>
      <c r="G205" s="189" t="s">
        <v>317</v>
      </c>
      <c r="H205" s="190">
        <v>8.6999999999999993</v>
      </c>
      <c r="I205" s="191"/>
      <c r="J205" s="192">
        <f>ROUND(I205*H205,2)</f>
        <v>0</v>
      </c>
      <c r="K205" s="188" t="s">
        <v>188</v>
      </c>
      <c r="L205" s="39"/>
      <c r="M205" s="193" t="s">
        <v>28</v>
      </c>
      <c r="N205" s="194" t="s">
        <v>46</v>
      </c>
      <c r="O205" s="64"/>
      <c r="P205" s="195">
        <f>O205*H205</f>
        <v>0</v>
      </c>
      <c r="Q205" s="195">
        <v>1.9000000000000001E-4</v>
      </c>
      <c r="R205" s="195">
        <f>Q205*H205</f>
        <v>1.653E-3</v>
      </c>
      <c r="S205" s="195">
        <v>0</v>
      </c>
      <c r="T205" s="196">
        <f>S205*H205</f>
        <v>0</v>
      </c>
      <c r="AR205" s="197" t="s">
        <v>189</v>
      </c>
      <c r="AT205" s="197" t="s">
        <v>184</v>
      </c>
      <c r="AU205" s="197" t="s">
        <v>84</v>
      </c>
      <c r="AY205" s="18" t="s">
        <v>182</v>
      </c>
      <c r="BE205" s="198">
        <f>IF(N205="základní",J205,0)</f>
        <v>0</v>
      </c>
      <c r="BF205" s="198">
        <f>IF(N205="snížená",J205,0)</f>
        <v>0</v>
      </c>
      <c r="BG205" s="198">
        <f>IF(N205="zákl. přenesená",J205,0)</f>
        <v>0</v>
      </c>
      <c r="BH205" s="198">
        <f>IF(N205="sníž. přenesená",J205,0)</f>
        <v>0</v>
      </c>
      <c r="BI205" s="198">
        <f>IF(N205="nulová",J205,0)</f>
        <v>0</v>
      </c>
      <c r="BJ205" s="18" t="s">
        <v>82</v>
      </c>
      <c r="BK205" s="198">
        <f>ROUND(I205*H205,2)</f>
        <v>0</v>
      </c>
      <c r="BL205" s="18" t="s">
        <v>189</v>
      </c>
      <c r="BM205" s="197" t="s">
        <v>528</v>
      </c>
    </row>
    <row r="206" spans="2:65" s="1" customFormat="1" ht="16.5" customHeight="1">
      <c r="B206" s="35"/>
      <c r="C206" s="186" t="s">
        <v>529</v>
      </c>
      <c r="D206" s="186" t="s">
        <v>184</v>
      </c>
      <c r="E206" s="187" t="s">
        <v>530</v>
      </c>
      <c r="F206" s="188" t="s">
        <v>531</v>
      </c>
      <c r="G206" s="189" t="s">
        <v>317</v>
      </c>
      <c r="H206" s="190">
        <v>8.6999999999999993</v>
      </c>
      <c r="I206" s="191"/>
      <c r="J206" s="192">
        <f>ROUND(I206*H206,2)</f>
        <v>0</v>
      </c>
      <c r="K206" s="188" t="s">
        <v>188</v>
      </c>
      <c r="L206" s="39"/>
      <c r="M206" s="193" t="s">
        <v>28</v>
      </c>
      <c r="N206" s="194" t="s">
        <v>46</v>
      </c>
      <c r="O206" s="64"/>
      <c r="P206" s="195">
        <f>O206*H206</f>
        <v>0</v>
      </c>
      <c r="Q206" s="195">
        <v>9.0000000000000006E-5</v>
      </c>
      <c r="R206" s="195">
        <f>Q206*H206</f>
        <v>7.8299999999999995E-4</v>
      </c>
      <c r="S206" s="195">
        <v>0</v>
      </c>
      <c r="T206" s="196">
        <f>S206*H206</f>
        <v>0</v>
      </c>
      <c r="AR206" s="197" t="s">
        <v>189</v>
      </c>
      <c r="AT206" s="197" t="s">
        <v>184</v>
      </c>
      <c r="AU206" s="197" t="s">
        <v>84</v>
      </c>
      <c r="AY206" s="18" t="s">
        <v>182</v>
      </c>
      <c r="BE206" s="198">
        <f>IF(N206="základní",J206,0)</f>
        <v>0</v>
      </c>
      <c r="BF206" s="198">
        <f>IF(N206="snížená",J206,0)</f>
        <v>0</v>
      </c>
      <c r="BG206" s="198">
        <f>IF(N206="zákl. přenesená",J206,0)</f>
        <v>0</v>
      </c>
      <c r="BH206" s="198">
        <f>IF(N206="sníž. přenesená",J206,0)</f>
        <v>0</v>
      </c>
      <c r="BI206" s="198">
        <f>IF(N206="nulová",J206,0)</f>
        <v>0</v>
      </c>
      <c r="BJ206" s="18" t="s">
        <v>82</v>
      </c>
      <c r="BK206" s="198">
        <f>ROUND(I206*H206,2)</f>
        <v>0</v>
      </c>
      <c r="BL206" s="18" t="s">
        <v>189</v>
      </c>
      <c r="BM206" s="197" t="s">
        <v>532</v>
      </c>
    </row>
    <row r="207" spans="2:65" s="11" customFormat="1" ht="22.9" customHeight="1">
      <c r="B207" s="170"/>
      <c r="C207" s="171"/>
      <c r="D207" s="172" t="s">
        <v>74</v>
      </c>
      <c r="E207" s="184" t="s">
        <v>337</v>
      </c>
      <c r="F207" s="184" t="s">
        <v>338</v>
      </c>
      <c r="G207" s="171"/>
      <c r="H207" s="171"/>
      <c r="I207" s="174"/>
      <c r="J207" s="185">
        <f>BK207</f>
        <v>0</v>
      </c>
      <c r="K207" s="171"/>
      <c r="L207" s="176"/>
      <c r="M207" s="177"/>
      <c r="N207" s="178"/>
      <c r="O207" s="178"/>
      <c r="P207" s="179">
        <f>SUM(P208:P209)</f>
        <v>0</v>
      </c>
      <c r="Q207" s="178"/>
      <c r="R207" s="179">
        <f>SUM(R208:R209)</f>
        <v>0</v>
      </c>
      <c r="S207" s="178"/>
      <c r="T207" s="180">
        <f>SUM(T208:T209)</f>
        <v>0</v>
      </c>
      <c r="AR207" s="181" t="s">
        <v>82</v>
      </c>
      <c r="AT207" s="182" t="s">
        <v>74</v>
      </c>
      <c r="AU207" s="182" t="s">
        <v>82</v>
      </c>
      <c r="AY207" s="181" t="s">
        <v>182</v>
      </c>
      <c r="BK207" s="183">
        <f>SUM(BK208:BK209)</f>
        <v>0</v>
      </c>
    </row>
    <row r="208" spans="2:65" s="1" customFormat="1" ht="24" customHeight="1">
      <c r="B208" s="35"/>
      <c r="C208" s="186" t="s">
        <v>533</v>
      </c>
      <c r="D208" s="186" t="s">
        <v>184</v>
      </c>
      <c r="E208" s="187" t="s">
        <v>534</v>
      </c>
      <c r="F208" s="188" t="s">
        <v>535</v>
      </c>
      <c r="G208" s="189" t="s">
        <v>243</v>
      </c>
      <c r="H208" s="190">
        <v>6.3540000000000001</v>
      </c>
      <c r="I208" s="191"/>
      <c r="J208" s="192">
        <f>ROUND(I208*H208,2)</f>
        <v>0</v>
      </c>
      <c r="K208" s="188" t="s">
        <v>188</v>
      </c>
      <c r="L208" s="39"/>
      <c r="M208" s="193" t="s">
        <v>28</v>
      </c>
      <c r="N208" s="194" t="s">
        <v>46</v>
      </c>
      <c r="O208" s="64"/>
      <c r="P208" s="195">
        <f>O208*H208</f>
        <v>0</v>
      </c>
      <c r="Q208" s="195">
        <v>0</v>
      </c>
      <c r="R208" s="195">
        <f>Q208*H208</f>
        <v>0</v>
      </c>
      <c r="S208" s="195">
        <v>0</v>
      </c>
      <c r="T208" s="196">
        <f>S208*H208</f>
        <v>0</v>
      </c>
      <c r="AR208" s="197" t="s">
        <v>189</v>
      </c>
      <c r="AT208" s="197" t="s">
        <v>184</v>
      </c>
      <c r="AU208" s="197" t="s">
        <v>84</v>
      </c>
      <c r="AY208" s="18" t="s">
        <v>182</v>
      </c>
      <c r="BE208" s="198">
        <f>IF(N208="základní",J208,0)</f>
        <v>0</v>
      </c>
      <c r="BF208" s="198">
        <f>IF(N208="snížená",J208,0)</f>
        <v>0</v>
      </c>
      <c r="BG208" s="198">
        <f>IF(N208="zákl. přenesená",J208,0)</f>
        <v>0</v>
      </c>
      <c r="BH208" s="198">
        <f>IF(N208="sníž. přenesená",J208,0)</f>
        <v>0</v>
      </c>
      <c r="BI208" s="198">
        <f>IF(N208="nulová",J208,0)</f>
        <v>0</v>
      </c>
      <c r="BJ208" s="18" t="s">
        <v>82</v>
      </c>
      <c r="BK208" s="198">
        <f>ROUND(I208*H208,2)</f>
        <v>0</v>
      </c>
      <c r="BL208" s="18" t="s">
        <v>189</v>
      </c>
      <c r="BM208" s="197" t="s">
        <v>536</v>
      </c>
    </row>
    <row r="209" spans="2:65" s="1" customFormat="1" ht="39">
      <c r="B209" s="35"/>
      <c r="C209" s="36"/>
      <c r="D209" s="199" t="s">
        <v>191</v>
      </c>
      <c r="E209" s="36"/>
      <c r="F209" s="200" t="s">
        <v>537</v>
      </c>
      <c r="G209" s="36"/>
      <c r="H209" s="36"/>
      <c r="I209" s="115"/>
      <c r="J209" s="36"/>
      <c r="K209" s="36"/>
      <c r="L209" s="39"/>
      <c r="M209" s="201"/>
      <c r="N209" s="64"/>
      <c r="O209" s="64"/>
      <c r="P209" s="64"/>
      <c r="Q209" s="64"/>
      <c r="R209" s="64"/>
      <c r="S209" s="64"/>
      <c r="T209" s="65"/>
      <c r="AT209" s="18" t="s">
        <v>191</v>
      </c>
      <c r="AU209" s="18" t="s">
        <v>84</v>
      </c>
    </row>
    <row r="210" spans="2:65" s="11" customFormat="1" ht="25.9" customHeight="1">
      <c r="B210" s="170"/>
      <c r="C210" s="171"/>
      <c r="D210" s="172" t="s">
        <v>74</v>
      </c>
      <c r="E210" s="173" t="s">
        <v>538</v>
      </c>
      <c r="F210" s="173" t="s">
        <v>539</v>
      </c>
      <c r="G210" s="171"/>
      <c r="H210" s="171"/>
      <c r="I210" s="174"/>
      <c r="J210" s="175">
        <f>BK210</f>
        <v>0</v>
      </c>
      <c r="K210" s="171"/>
      <c r="L210" s="176"/>
      <c r="M210" s="177"/>
      <c r="N210" s="178"/>
      <c r="O210" s="178"/>
      <c r="P210" s="179">
        <f>P211</f>
        <v>0</v>
      </c>
      <c r="Q210" s="178"/>
      <c r="R210" s="179">
        <f>R211</f>
        <v>3.8999999999999998E-3</v>
      </c>
      <c r="S210" s="178"/>
      <c r="T210" s="180">
        <f>T211</f>
        <v>0</v>
      </c>
      <c r="AR210" s="181" t="s">
        <v>84</v>
      </c>
      <c r="AT210" s="182" t="s">
        <v>74</v>
      </c>
      <c r="AU210" s="182" t="s">
        <v>75</v>
      </c>
      <c r="AY210" s="181" t="s">
        <v>182</v>
      </c>
      <c r="BK210" s="183">
        <f>BK211</f>
        <v>0</v>
      </c>
    </row>
    <row r="211" spans="2:65" s="11" customFormat="1" ht="22.9" customHeight="1">
      <c r="B211" s="170"/>
      <c r="C211" s="171"/>
      <c r="D211" s="172" t="s">
        <v>74</v>
      </c>
      <c r="E211" s="184" t="s">
        <v>540</v>
      </c>
      <c r="F211" s="184" t="s">
        <v>541</v>
      </c>
      <c r="G211" s="171"/>
      <c r="H211" s="171"/>
      <c r="I211" s="174"/>
      <c r="J211" s="185">
        <f>BK211</f>
        <v>0</v>
      </c>
      <c r="K211" s="171"/>
      <c r="L211" s="176"/>
      <c r="M211" s="177"/>
      <c r="N211" s="178"/>
      <c r="O211" s="178"/>
      <c r="P211" s="179">
        <f>SUM(P212:P223)</f>
        <v>0</v>
      </c>
      <c r="Q211" s="178"/>
      <c r="R211" s="179">
        <f>SUM(R212:R223)</f>
        <v>3.8999999999999998E-3</v>
      </c>
      <c r="S211" s="178"/>
      <c r="T211" s="180">
        <f>SUM(T212:T223)</f>
        <v>0</v>
      </c>
      <c r="AR211" s="181" t="s">
        <v>84</v>
      </c>
      <c r="AT211" s="182" t="s">
        <v>74</v>
      </c>
      <c r="AU211" s="182" t="s">
        <v>82</v>
      </c>
      <c r="AY211" s="181" t="s">
        <v>182</v>
      </c>
      <c r="BK211" s="183">
        <f>SUM(BK212:BK223)</f>
        <v>0</v>
      </c>
    </row>
    <row r="212" spans="2:65" s="1" customFormat="1" ht="16.5" customHeight="1">
      <c r="B212" s="35"/>
      <c r="C212" s="186" t="s">
        <v>542</v>
      </c>
      <c r="D212" s="186" t="s">
        <v>184</v>
      </c>
      <c r="E212" s="187" t="s">
        <v>543</v>
      </c>
      <c r="F212" s="188" t="s">
        <v>544</v>
      </c>
      <c r="G212" s="189" t="s">
        <v>265</v>
      </c>
      <c r="H212" s="190">
        <v>1</v>
      </c>
      <c r="I212" s="191"/>
      <c r="J212" s="192">
        <f>ROUND(I212*H212,2)</f>
        <v>0</v>
      </c>
      <c r="K212" s="188" t="s">
        <v>188</v>
      </c>
      <c r="L212" s="39"/>
      <c r="M212" s="193" t="s">
        <v>28</v>
      </c>
      <c r="N212" s="194" t="s">
        <v>46</v>
      </c>
      <c r="O212" s="64"/>
      <c r="P212" s="195">
        <f>O212*H212</f>
        <v>0</v>
      </c>
      <c r="Q212" s="195">
        <v>3.6000000000000002E-4</v>
      </c>
      <c r="R212" s="195">
        <f>Q212*H212</f>
        <v>3.6000000000000002E-4</v>
      </c>
      <c r="S212" s="195">
        <v>0</v>
      </c>
      <c r="T212" s="196">
        <f>S212*H212</f>
        <v>0</v>
      </c>
      <c r="AR212" s="197" t="s">
        <v>276</v>
      </c>
      <c r="AT212" s="197" t="s">
        <v>184</v>
      </c>
      <c r="AU212" s="197" t="s">
        <v>84</v>
      </c>
      <c r="AY212" s="18" t="s">
        <v>182</v>
      </c>
      <c r="BE212" s="198">
        <f>IF(N212="základní",J212,0)</f>
        <v>0</v>
      </c>
      <c r="BF212" s="198">
        <f>IF(N212="snížená",J212,0)</f>
        <v>0</v>
      </c>
      <c r="BG212" s="198">
        <f>IF(N212="zákl. přenesená",J212,0)</f>
        <v>0</v>
      </c>
      <c r="BH212" s="198">
        <f>IF(N212="sníž. přenesená",J212,0)</f>
        <v>0</v>
      </c>
      <c r="BI212" s="198">
        <f>IF(N212="nulová",J212,0)</f>
        <v>0</v>
      </c>
      <c r="BJ212" s="18" t="s">
        <v>82</v>
      </c>
      <c r="BK212" s="198">
        <f>ROUND(I212*H212,2)</f>
        <v>0</v>
      </c>
      <c r="BL212" s="18" t="s">
        <v>276</v>
      </c>
      <c r="BM212" s="197" t="s">
        <v>545</v>
      </c>
    </row>
    <row r="213" spans="2:65" s="1" customFormat="1" ht="16.5" customHeight="1">
      <c r="B213" s="35"/>
      <c r="C213" s="186" t="s">
        <v>546</v>
      </c>
      <c r="D213" s="186" t="s">
        <v>184</v>
      </c>
      <c r="E213" s="187" t="s">
        <v>547</v>
      </c>
      <c r="F213" s="188" t="s">
        <v>548</v>
      </c>
      <c r="G213" s="189" t="s">
        <v>265</v>
      </c>
      <c r="H213" s="190">
        <v>1</v>
      </c>
      <c r="I213" s="191"/>
      <c r="J213" s="192">
        <f>ROUND(I213*H213,2)</f>
        <v>0</v>
      </c>
      <c r="K213" s="188" t="s">
        <v>188</v>
      </c>
      <c r="L213" s="39"/>
      <c r="M213" s="193" t="s">
        <v>28</v>
      </c>
      <c r="N213" s="194" t="s">
        <v>46</v>
      </c>
      <c r="O213" s="64"/>
      <c r="P213" s="195">
        <f>O213*H213</f>
        <v>0</v>
      </c>
      <c r="Q213" s="195">
        <v>2.0000000000000002E-5</v>
      </c>
      <c r="R213" s="195">
        <f>Q213*H213</f>
        <v>2.0000000000000002E-5</v>
      </c>
      <c r="S213" s="195">
        <v>0</v>
      </c>
      <c r="T213" s="196">
        <f>S213*H213</f>
        <v>0</v>
      </c>
      <c r="AR213" s="197" t="s">
        <v>276</v>
      </c>
      <c r="AT213" s="197" t="s">
        <v>184</v>
      </c>
      <c r="AU213" s="197" t="s">
        <v>84</v>
      </c>
      <c r="AY213" s="18" t="s">
        <v>182</v>
      </c>
      <c r="BE213" s="198">
        <f>IF(N213="základní",J213,0)</f>
        <v>0</v>
      </c>
      <c r="BF213" s="198">
        <f>IF(N213="snížená",J213,0)</f>
        <v>0</v>
      </c>
      <c r="BG213" s="198">
        <f>IF(N213="zákl. přenesená",J213,0)</f>
        <v>0</v>
      </c>
      <c r="BH213" s="198">
        <f>IF(N213="sníž. přenesená",J213,0)</f>
        <v>0</v>
      </c>
      <c r="BI213" s="198">
        <f>IF(N213="nulová",J213,0)</f>
        <v>0</v>
      </c>
      <c r="BJ213" s="18" t="s">
        <v>82</v>
      </c>
      <c r="BK213" s="198">
        <f>ROUND(I213*H213,2)</f>
        <v>0</v>
      </c>
      <c r="BL213" s="18" t="s">
        <v>276</v>
      </c>
      <c r="BM213" s="197" t="s">
        <v>549</v>
      </c>
    </row>
    <row r="214" spans="2:65" s="1" customFormat="1" ht="19.5">
      <c r="B214" s="35"/>
      <c r="C214" s="36"/>
      <c r="D214" s="199" t="s">
        <v>514</v>
      </c>
      <c r="E214" s="36"/>
      <c r="F214" s="200" t="s">
        <v>550</v>
      </c>
      <c r="G214" s="36"/>
      <c r="H214" s="36"/>
      <c r="I214" s="115"/>
      <c r="J214" s="36"/>
      <c r="K214" s="36"/>
      <c r="L214" s="39"/>
      <c r="M214" s="201"/>
      <c r="N214" s="64"/>
      <c r="O214" s="64"/>
      <c r="P214" s="64"/>
      <c r="Q214" s="64"/>
      <c r="R214" s="64"/>
      <c r="S214" s="64"/>
      <c r="T214" s="65"/>
      <c r="AT214" s="18" t="s">
        <v>514</v>
      </c>
      <c r="AU214" s="18" t="s">
        <v>84</v>
      </c>
    </row>
    <row r="215" spans="2:65" s="1" customFormat="1" ht="16.5" customHeight="1">
      <c r="B215" s="35"/>
      <c r="C215" s="186" t="s">
        <v>551</v>
      </c>
      <c r="D215" s="186" t="s">
        <v>184</v>
      </c>
      <c r="E215" s="187" t="s">
        <v>552</v>
      </c>
      <c r="F215" s="188" t="s">
        <v>553</v>
      </c>
      <c r="G215" s="189" t="s">
        <v>265</v>
      </c>
      <c r="H215" s="190">
        <v>1</v>
      </c>
      <c r="I215" s="191"/>
      <c r="J215" s="192">
        <f>ROUND(I215*H215,2)</f>
        <v>0</v>
      </c>
      <c r="K215" s="188" t="s">
        <v>188</v>
      </c>
      <c r="L215" s="39"/>
      <c r="M215" s="193" t="s">
        <v>28</v>
      </c>
      <c r="N215" s="194" t="s">
        <v>46</v>
      </c>
      <c r="O215" s="64"/>
      <c r="P215" s="195">
        <f>O215*H215</f>
        <v>0</v>
      </c>
      <c r="Q215" s="195">
        <v>8.0000000000000004E-4</v>
      </c>
      <c r="R215" s="195">
        <f>Q215*H215</f>
        <v>8.0000000000000004E-4</v>
      </c>
      <c r="S215" s="195">
        <v>0</v>
      </c>
      <c r="T215" s="196">
        <f>S215*H215</f>
        <v>0</v>
      </c>
      <c r="AR215" s="197" t="s">
        <v>276</v>
      </c>
      <c r="AT215" s="197" t="s">
        <v>184</v>
      </c>
      <c r="AU215" s="197" t="s">
        <v>84</v>
      </c>
      <c r="AY215" s="18" t="s">
        <v>182</v>
      </c>
      <c r="BE215" s="198">
        <f>IF(N215="základní",J215,0)</f>
        <v>0</v>
      </c>
      <c r="BF215" s="198">
        <f>IF(N215="snížená",J215,0)</f>
        <v>0</v>
      </c>
      <c r="BG215" s="198">
        <f>IF(N215="zákl. přenesená",J215,0)</f>
        <v>0</v>
      </c>
      <c r="BH215" s="198">
        <f>IF(N215="sníž. přenesená",J215,0)</f>
        <v>0</v>
      </c>
      <c r="BI215" s="198">
        <f>IF(N215="nulová",J215,0)</f>
        <v>0</v>
      </c>
      <c r="BJ215" s="18" t="s">
        <v>82</v>
      </c>
      <c r="BK215" s="198">
        <f>ROUND(I215*H215,2)</f>
        <v>0</v>
      </c>
      <c r="BL215" s="18" t="s">
        <v>276</v>
      </c>
      <c r="BM215" s="197" t="s">
        <v>554</v>
      </c>
    </row>
    <row r="216" spans="2:65" s="1" customFormat="1" ht="16.5" customHeight="1">
      <c r="B216" s="35"/>
      <c r="C216" s="186" t="s">
        <v>555</v>
      </c>
      <c r="D216" s="186" t="s">
        <v>184</v>
      </c>
      <c r="E216" s="187" t="s">
        <v>556</v>
      </c>
      <c r="F216" s="188" t="s">
        <v>557</v>
      </c>
      <c r="G216" s="189" t="s">
        <v>265</v>
      </c>
      <c r="H216" s="190">
        <v>1</v>
      </c>
      <c r="I216" s="191"/>
      <c r="J216" s="192">
        <f>ROUND(I216*H216,2)</f>
        <v>0</v>
      </c>
      <c r="K216" s="188" t="s">
        <v>188</v>
      </c>
      <c r="L216" s="39"/>
      <c r="M216" s="193" t="s">
        <v>28</v>
      </c>
      <c r="N216" s="194" t="s">
        <v>46</v>
      </c>
      <c r="O216" s="64"/>
      <c r="P216" s="195">
        <f>O216*H216</f>
        <v>0</v>
      </c>
      <c r="Q216" s="195">
        <v>3.1E-4</v>
      </c>
      <c r="R216" s="195">
        <f>Q216*H216</f>
        <v>3.1E-4</v>
      </c>
      <c r="S216" s="195">
        <v>0</v>
      </c>
      <c r="T216" s="196">
        <f>S216*H216</f>
        <v>0</v>
      </c>
      <c r="AR216" s="197" t="s">
        <v>276</v>
      </c>
      <c r="AT216" s="197" t="s">
        <v>184</v>
      </c>
      <c r="AU216" s="197" t="s">
        <v>84</v>
      </c>
      <c r="AY216" s="18" t="s">
        <v>182</v>
      </c>
      <c r="BE216" s="198">
        <f>IF(N216="základní",J216,0)</f>
        <v>0</v>
      </c>
      <c r="BF216" s="198">
        <f>IF(N216="snížená",J216,0)</f>
        <v>0</v>
      </c>
      <c r="BG216" s="198">
        <f>IF(N216="zákl. přenesená",J216,0)</f>
        <v>0</v>
      </c>
      <c r="BH216" s="198">
        <f>IF(N216="sníž. přenesená",J216,0)</f>
        <v>0</v>
      </c>
      <c r="BI216" s="198">
        <f>IF(N216="nulová",J216,0)</f>
        <v>0</v>
      </c>
      <c r="BJ216" s="18" t="s">
        <v>82</v>
      </c>
      <c r="BK216" s="198">
        <f>ROUND(I216*H216,2)</f>
        <v>0</v>
      </c>
      <c r="BL216" s="18" t="s">
        <v>276</v>
      </c>
      <c r="BM216" s="197" t="s">
        <v>558</v>
      </c>
    </row>
    <row r="217" spans="2:65" s="1" customFormat="1" ht="16.5" customHeight="1">
      <c r="B217" s="35"/>
      <c r="C217" s="186" t="s">
        <v>559</v>
      </c>
      <c r="D217" s="186" t="s">
        <v>184</v>
      </c>
      <c r="E217" s="187" t="s">
        <v>547</v>
      </c>
      <c r="F217" s="188" t="s">
        <v>548</v>
      </c>
      <c r="G217" s="189" t="s">
        <v>265</v>
      </c>
      <c r="H217" s="190">
        <v>2</v>
      </c>
      <c r="I217" s="191"/>
      <c r="J217" s="192">
        <f>ROUND(I217*H217,2)</f>
        <v>0</v>
      </c>
      <c r="K217" s="188" t="s">
        <v>188</v>
      </c>
      <c r="L217" s="39"/>
      <c r="M217" s="193" t="s">
        <v>28</v>
      </c>
      <c r="N217" s="194" t="s">
        <v>46</v>
      </c>
      <c r="O217" s="64"/>
      <c r="P217" s="195">
        <f>O217*H217</f>
        <v>0</v>
      </c>
      <c r="Q217" s="195">
        <v>2.0000000000000002E-5</v>
      </c>
      <c r="R217" s="195">
        <f>Q217*H217</f>
        <v>4.0000000000000003E-5</v>
      </c>
      <c r="S217" s="195">
        <v>0</v>
      </c>
      <c r="T217" s="196">
        <f>S217*H217</f>
        <v>0</v>
      </c>
      <c r="AR217" s="197" t="s">
        <v>276</v>
      </c>
      <c r="AT217" s="197" t="s">
        <v>184</v>
      </c>
      <c r="AU217" s="197" t="s">
        <v>84</v>
      </c>
      <c r="AY217" s="18" t="s">
        <v>182</v>
      </c>
      <c r="BE217" s="198">
        <f>IF(N217="základní",J217,0)</f>
        <v>0</v>
      </c>
      <c r="BF217" s="198">
        <f>IF(N217="snížená",J217,0)</f>
        <v>0</v>
      </c>
      <c r="BG217" s="198">
        <f>IF(N217="zákl. přenesená",J217,0)</f>
        <v>0</v>
      </c>
      <c r="BH217" s="198">
        <f>IF(N217="sníž. přenesená",J217,0)</f>
        <v>0</v>
      </c>
      <c r="BI217" s="198">
        <f>IF(N217="nulová",J217,0)</f>
        <v>0</v>
      </c>
      <c r="BJ217" s="18" t="s">
        <v>82</v>
      </c>
      <c r="BK217" s="198">
        <f>ROUND(I217*H217,2)</f>
        <v>0</v>
      </c>
      <c r="BL217" s="18" t="s">
        <v>276</v>
      </c>
      <c r="BM217" s="197" t="s">
        <v>560</v>
      </c>
    </row>
    <row r="218" spans="2:65" s="1" customFormat="1" ht="16.5" customHeight="1">
      <c r="B218" s="35"/>
      <c r="C218" s="224" t="s">
        <v>561</v>
      </c>
      <c r="D218" s="224" t="s">
        <v>269</v>
      </c>
      <c r="E218" s="225" t="s">
        <v>562</v>
      </c>
      <c r="F218" s="226" t="s">
        <v>563</v>
      </c>
      <c r="G218" s="227" t="s">
        <v>265</v>
      </c>
      <c r="H218" s="228">
        <v>2</v>
      </c>
      <c r="I218" s="229"/>
      <c r="J218" s="230">
        <f>ROUND(I218*H218,2)</f>
        <v>0</v>
      </c>
      <c r="K218" s="226" t="s">
        <v>28</v>
      </c>
      <c r="L218" s="231"/>
      <c r="M218" s="232" t="s">
        <v>28</v>
      </c>
      <c r="N218" s="233" t="s">
        <v>46</v>
      </c>
      <c r="O218" s="64"/>
      <c r="P218" s="195">
        <f>O218*H218</f>
        <v>0</v>
      </c>
      <c r="Q218" s="195">
        <v>1.3999999999999999E-4</v>
      </c>
      <c r="R218" s="195">
        <f>Q218*H218</f>
        <v>2.7999999999999998E-4</v>
      </c>
      <c r="S218" s="195">
        <v>0</v>
      </c>
      <c r="T218" s="196">
        <f>S218*H218</f>
        <v>0</v>
      </c>
      <c r="AR218" s="197" t="s">
        <v>479</v>
      </c>
      <c r="AT218" s="197" t="s">
        <v>269</v>
      </c>
      <c r="AU218" s="197" t="s">
        <v>84</v>
      </c>
      <c r="AY218" s="18" t="s">
        <v>182</v>
      </c>
      <c r="BE218" s="198">
        <f>IF(N218="základní",J218,0)</f>
        <v>0</v>
      </c>
      <c r="BF218" s="198">
        <f>IF(N218="snížená",J218,0)</f>
        <v>0</v>
      </c>
      <c r="BG218" s="198">
        <f>IF(N218="zákl. přenesená",J218,0)</f>
        <v>0</v>
      </c>
      <c r="BH218" s="198">
        <f>IF(N218="sníž. přenesená",J218,0)</f>
        <v>0</v>
      </c>
      <c r="BI218" s="198">
        <f>IF(N218="nulová",J218,0)</f>
        <v>0</v>
      </c>
      <c r="BJ218" s="18" t="s">
        <v>82</v>
      </c>
      <c r="BK218" s="198">
        <f>ROUND(I218*H218,2)</f>
        <v>0</v>
      </c>
      <c r="BL218" s="18" t="s">
        <v>276</v>
      </c>
      <c r="BM218" s="197" t="s">
        <v>564</v>
      </c>
    </row>
    <row r="219" spans="2:65" s="1" customFormat="1" ht="16.5" customHeight="1">
      <c r="B219" s="35"/>
      <c r="C219" s="186" t="s">
        <v>565</v>
      </c>
      <c r="D219" s="186" t="s">
        <v>184</v>
      </c>
      <c r="E219" s="187" t="s">
        <v>566</v>
      </c>
      <c r="F219" s="188" t="s">
        <v>567</v>
      </c>
      <c r="G219" s="189" t="s">
        <v>265</v>
      </c>
      <c r="H219" s="190">
        <v>1</v>
      </c>
      <c r="I219" s="191"/>
      <c r="J219" s="192">
        <f>ROUND(I219*H219,2)</f>
        <v>0</v>
      </c>
      <c r="K219" s="188" t="s">
        <v>188</v>
      </c>
      <c r="L219" s="39"/>
      <c r="M219" s="193" t="s">
        <v>28</v>
      </c>
      <c r="N219" s="194" t="s">
        <v>46</v>
      </c>
      <c r="O219" s="64"/>
      <c r="P219" s="195">
        <f>O219*H219</f>
        <v>0</v>
      </c>
      <c r="Q219" s="195">
        <v>2.0899999999999998E-3</v>
      </c>
      <c r="R219" s="195">
        <f>Q219*H219</f>
        <v>2.0899999999999998E-3</v>
      </c>
      <c r="S219" s="195">
        <v>0</v>
      </c>
      <c r="T219" s="196">
        <f>S219*H219</f>
        <v>0</v>
      </c>
      <c r="AR219" s="197" t="s">
        <v>276</v>
      </c>
      <c r="AT219" s="197" t="s">
        <v>184</v>
      </c>
      <c r="AU219" s="197" t="s">
        <v>84</v>
      </c>
      <c r="AY219" s="18" t="s">
        <v>182</v>
      </c>
      <c r="BE219" s="198">
        <f>IF(N219="základní",J219,0)</f>
        <v>0</v>
      </c>
      <c r="BF219" s="198">
        <f>IF(N219="snížená",J219,0)</f>
        <v>0</v>
      </c>
      <c r="BG219" s="198">
        <f>IF(N219="zákl. přenesená",J219,0)</f>
        <v>0</v>
      </c>
      <c r="BH219" s="198">
        <f>IF(N219="sníž. přenesená",J219,0)</f>
        <v>0</v>
      </c>
      <c r="BI219" s="198">
        <f>IF(N219="nulová",J219,0)</f>
        <v>0</v>
      </c>
      <c r="BJ219" s="18" t="s">
        <v>82</v>
      </c>
      <c r="BK219" s="198">
        <f>ROUND(I219*H219,2)</f>
        <v>0</v>
      </c>
      <c r="BL219" s="18" t="s">
        <v>276</v>
      </c>
      <c r="BM219" s="197" t="s">
        <v>568</v>
      </c>
    </row>
    <row r="220" spans="2:65" s="1" customFormat="1" ht="87.75">
      <c r="B220" s="35"/>
      <c r="C220" s="36"/>
      <c r="D220" s="199" t="s">
        <v>191</v>
      </c>
      <c r="E220" s="36"/>
      <c r="F220" s="200" t="s">
        <v>569</v>
      </c>
      <c r="G220" s="36"/>
      <c r="H220" s="36"/>
      <c r="I220" s="115"/>
      <c r="J220" s="36"/>
      <c r="K220" s="36"/>
      <c r="L220" s="39"/>
      <c r="M220" s="201"/>
      <c r="N220" s="64"/>
      <c r="O220" s="64"/>
      <c r="P220" s="64"/>
      <c r="Q220" s="64"/>
      <c r="R220" s="64"/>
      <c r="S220" s="64"/>
      <c r="T220" s="65"/>
      <c r="AT220" s="18" t="s">
        <v>191</v>
      </c>
      <c r="AU220" s="18" t="s">
        <v>84</v>
      </c>
    </row>
    <row r="221" spans="2:65" s="1" customFormat="1" ht="19.5">
      <c r="B221" s="35"/>
      <c r="C221" s="36"/>
      <c r="D221" s="199" t="s">
        <v>514</v>
      </c>
      <c r="E221" s="36"/>
      <c r="F221" s="200" t="s">
        <v>570</v>
      </c>
      <c r="G221" s="36"/>
      <c r="H221" s="36"/>
      <c r="I221" s="115"/>
      <c r="J221" s="36"/>
      <c r="K221" s="36"/>
      <c r="L221" s="39"/>
      <c r="M221" s="201"/>
      <c r="N221" s="64"/>
      <c r="O221" s="64"/>
      <c r="P221" s="64"/>
      <c r="Q221" s="64"/>
      <c r="R221" s="64"/>
      <c r="S221" s="64"/>
      <c r="T221" s="65"/>
      <c r="AT221" s="18" t="s">
        <v>514</v>
      </c>
      <c r="AU221" s="18" t="s">
        <v>84</v>
      </c>
    </row>
    <row r="222" spans="2:65" s="1" customFormat="1" ht="24" customHeight="1">
      <c r="B222" s="35"/>
      <c r="C222" s="186" t="s">
        <v>571</v>
      </c>
      <c r="D222" s="186" t="s">
        <v>184</v>
      </c>
      <c r="E222" s="187" t="s">
        <v>572</v>
      </c>
      <c r="F222" s="188" t="s">
        <v>573</v>
      </c>
      <c r="G222" s="189" t="s">
        <v>243</v>
      </c>
      <c r="H222" s="190">
        <v>4.0000000000000001E-3</v>
      </c>
      <c r="I222" s="191"/>
      <c r="J222" s="192">
        <f>ROUND(I222*H222,2)</f>
        <v>0</v>
      </c>
      <c r="K222" s="188" t="s">
        <v>188</v>
      </c>
      <c r="L222" s="39"/>
      <c r="M222" s="193" t="s">
        <v>28</v>
      </c>
      <c r="N222" s="194" t="s">
        <v>46</v>
      </c>
      <c r="O222" s="64"/>
      <c r="P222" s="195">
        <f>O222*H222</f>
        <v>0</v>
      </c>
      <c r="Q222" s="195">
        <v>0</v>
      </c>
      <c r="R222" s="195">
        <f>Q222*H222</f>
        <v>0</v>
      </c>
      <c r="S222" s="195">
        <v>0</v>
      </c>
      <c r="T222" s="196">
        <f>S222*H222</f>
        <v>0</v>
      </c>
      <c r="AR222" s="197" t="s">
        <v>276</v>
      </c>
      <c r="AT222" s="197" t="s">
        <v>184</v>
      </c>
      <c r="AU222" s="197" t="s">
        <v>84</v>
      </c>
      <c r="AY222" s="18" t="s">
        <v>182</v>
      </c>
      <c r="BE222" s="198">
        <f>IF(N222="základní",J222,0)</f>
        <v>0</v>
      </c>
      <c r="BF222" s="198">
        <f>IF(N222="snížená",J222,0)</f>
        <v>0</v>
      </c>
      <c r="BG222" s="198">
        <f>IF(N222="zákl. přenesená",J222,0)</f>
        <v>0</v>
      </c>
      <c r="BH222" s="198">
        <f>IF(N222="sníž. přenesená",J222,0)</f>
        <v>0</v>
      </c>
      <c r="BI222" s="198">
        <f>IF(N222="nulová",J222,0)</f>
        <v>0</v>
      </c>
      <c r="BJ222" s="18" t="s">
        <v>82</v>
      </c>
      <c r="BK222" s="198">
        <f>ROUND(I222*H222,2)</f>
        <v>0</v>
      </c>
      <c r="BL222" s="18" t="s">
        <v>276</v>
      </c>
      <c r="BM222" s="197" t="s">
        <v>574</v>
      </c>
    </row>
    <row r="223" spans="2:65" s="1" customFormat="1" ht="78">
      <c r="B223" s="35"/>
      <c r="C223" s="36"/>
      <c r="D223" s="199" t="s">
        <v>191</v>
      </c>
      <c r="E223" s="36"/>
      <c r="F223" s="200" t="s">
        <v>575</v>
      </c>
      <c r="G223" s="36"/>
      <c r="H223" s="36"/>
      <c r="I223" s="115"/>
      <c r="J223" s="36"/>
      <c r="K223" s="36"/>
      <c r="L223" s="39"/>
      <c r="M223" s="234"/>
      <c r="N223" s="235"/>
      <c r="O223" s="235"/>
      <c r="P223" s="235"/>
      <c r="Q223" s="235"/>
      <c r="R223" s="235"/>
      <c r="S223" s="235"/>
      <c r="T223" s="236"/>
      <c r="AT223" s="18" t="s">
        <v>191</v>
      </c>
      <c r="AU223" s="18" t="s">
        <v>84</v>
      </c>
    </row>
    <row r="224" spans="2:65" s="1" customFormat="1" ht="6.95" customHeight="1">
      <c r="B224" s="47"/>
      <c r="C224" s="48"/>
      <c r="D224" s="48"/>
      <c r="E224" s="48"/>
      <c r="F224" s="48"/>
      <c r="G224" s="48"/>
      <c r="H224" s="48"/>
      <c r="I224" s="138"/>
      <c r="J224" s="48"/>
      <c r="K224" s="48"/>
      <c r="L224" s="39"/>
    </row>
  </sheetData>
  <sheetProtection algorithmName="SHA-512" hashValue="UkVrtHmp441mjEJYConMh6hUhYZ+gSQuCdXXnB3m2qQLwir9PRE5VPwys5dmh6DitRaygNCQ26DLoIu5IaU1Fw==" saltValue="LKwEPvyFu4EmfEnBeDXFTNH/XoZ3VNqsAYbgHxB5MKdT2pf0XM+Bpd0+EuWAi6Kj70AwAZUE0ENVtSenqeh/jg==" spinCount="100000" sheet="1" objects="1" scenarios="1" formatColumns="0" formatRows="0" autoFilter="0"/>
  <autoFilter ref="C91:K223"/>
  <mergeCells count="12">
    <mergeCell ref="E84:H84"/>
    <mergeCell ref="L2:V2"/>
    <mergeCell ref="E50:H50"/>
    <mergeCell ref="E52:H52"/>
    <mergeCell ref="E54:H54"/>
    <mergeCell ref="E80:H80"/>
    <mergeCell ref="E82:H82"/>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36"/>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95</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576</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577</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ROUND(J91,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ROUND((SUM(BE91:BE135)),  2)</f>
        <v>0</v>
      </c>
      <c r="I35" s="127">
        <v>0.21</v>
      </c>
      <c r="J35" s="126">
        <f>ROUND(((SUM(BE91:BE135))*I35),  2)</f>
        <v>0</v>
      </c>
      <c r="L35" s="39"/>
    </row>
    <row r="36" spans="2:12" s="1" customFormat="1" ht="14.45" customHeight="1">
      <c r="B36" s="39"/>
      <c r="E36" s="114" t="s">
        <v>47</v>
      </c>
      <c r="F36" s="126">
        <f>ROUND((SUM(BF91:BF135)),  2)</f>
        <v>0</v>
      </c>
      <c r="I36" s="127">
        <v>0.15</v>
      </c>
      <c r="J36" s="126">
        <f>ROUND(((SUM(BF91:BF135))*I36),  2)</f>
        <v>0</v>
      </c>
      <c r="L36" s="39"/>
    </row>
    <row r="37" spans="2:12" s="1" customFormat="1" ht="14.45" hidden="1" customHeight="1">
      <c r="B37" s="39"/>
      <c r="E37" s="114" t="s">
        <v>48</v>
      </c>
      <c r="F37" s="126">
        <f>ROUND((SUM(BG91:BG135)),  2)</f>
        <v>0</v>
      </c>
      <c r="I37" s="127">
        <v>0.21</v>
      </c>
      <c r="J37" s="126">
        <f>0</f>
        <v>0</v>
      </c>
      <c r="L37" s="39"/>
    </row>
    <row r="38" spans="2:12" s="1" customFormat="1" ht="14.45" hidden="1" customHeight="1">
      <c r="B38" s="39"/>
      <c r="E38" s="114" t="s">
        <v>49</v>
      </c>
      <c r="F38" s="126">
        <f>ROUND((SUM(BH91:BH135)),  2)</f>
        <v>0</v>
      </c>
      <c r="I38" s="127">
        <v>0.15</v>
      </c>
      <c r="J38" s="126">
        <f>0</f>
        <v>0</v>
      </c>
      <c r="L38" s="39"/>
    </row>
    <row r="39" spans="2:12" s="1" customFormat="1" ht="14.45" hidden="1" customHeight="1">
      <c r="B39" s="39"/>
      <c r="E39" s="114" t="s">
        <v>50</v>
      </c>
      <c r="F39" s="126">
        <f>ROUND((SUM(BI91:BI135)),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303 - SO 303 Zrušení studny</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J91</f>
        <v>0</v>
      </c>
      <c r="K63" s="36"/>
      <c r="L63" s="39"/>
      <c r="AU63" s="18" t="s">
        <v>160</v>
      </c>
    </row>
    <row r="64" spans="2:47" s="8" customFormat="1" ht="24.95" customHeight="1">
      <c r="B64" s="147"/>
      <c r="C64" s="148"/>
      <c r="D64" s="149" t="s">
        <v>161</v>
      </c>
      <c r="E64" s="150"/>
      <c r="F64" s="150"/>
      <c r="G64" s="150"/>
      <c r="H64" s="150"/>
      <c r="I64" s="151"/>
      <c r="J64" s="152">
        <f>J92</f>
        <v>0</v>
      </c>
      <c r="K64" s="148"/>
      <c r="L64" s="153"/>
    </row>
    <row r="65" spans="2:12" s="9" customFormat="1" ht="19.899999999999999" customHeight="1">
      <c r="B65" s="154"/>
      <c r="C65" s="97"/>
      <c r="D65" s="155" t="s">
        <v>162</v>
      </c>
      <c r="E65" s="156"/>
      <c r="F65" s="156"/>
      <c r="G65" s="156"/>
      <c r="H65" s="156"/>
      <c r="I65" s="157"/>
      <c r="J65" s="158">
        <f>J93</f>
        <v>0</v>
      </c>
      <c r="K65" s="97"/>
      <c r="L65" s="159"/>
    </row>
    <row r="66" spans="2:12" s="9" customFormat="1" ht="19.899999999999999" customHeight="1">
      <c r="B66" s="154"/>
      <c r="C66" s="97"/>
      <c r="D66" s="155" t="s">
        <v>578</v>
      </c>
      <c r="E66" s="156"/>
      <c r="F66" s="156"/>
      <c r="G66" s="156"/>
      <c r="H66" s="156"/>
      <c r="I66" s="157"/>
      <c r="J66" s="158">
        <f>J109</f>
        <v>0</v>
      </c>
      <c r="K66" s="97"/>
      <c r="L66" s="159"/>
    </row>
    <row r="67" spans="2:12" s="9" customFormat="1" ht="19.899999999999999" customHeight="1">
      <c r="B67" s="154"/>
      <c r="C67" s="97"/>
      <c r="D67" s="155" t="s">
        <v>165</v>
      </c>
      <c r="E67" s="156"/>
      <c r="F67" s="156"/>
      <c r="G67" s="156"/>
      <c r="H67" s="156"/>
      <c r="I67" s="157"/>
      <c r="J67" s="158">
        <f>J114</f>
        <v>0</v>
      </c>
      <c r="K67" s="97"/>
      <c r="L67" s="159"/>
    </row>
    <row r="68" spans="2:12" s="9" customFormat="1" ht="19.899999999999999" customHeight="1">
      <c r="B68" s="154"/>
      <c r="C68" s="97"/>
      <c r="D68" s="155" t="s">
        <v>579</v>
      </c>
      <c r="E68" s="156"/>
      <c r="F68" s="156"/>
      <c r="G68" s="156"/>
      <c r="H68" s="156"/>
      <c r="I68" s="157"/>
      <c r="J68" s="158">
        <f>J123</f>
        <v>0</v>
      </c>
      <c r="K68" s="97"/>
      <c r="L68" s="159"/>
    </row>
    <row r="69" spans="2:12" s="9" customFormat="1" ht="19.899999999999999" customHeight="1">
      <c r="B69" s="154"/>
      <c r="C69" s="97"/>
      <c r="D69" s="155" t="s">
        <v>166</v>
      </c>
      <c r="E69" s="156"/>
      <c r="F69" s="156"/>
      <c r="G69" s="156"/>
      <c r="H69" s="156"/>
      <c r="I69" s="157"/>
      <c r="J69" s="158">
        <f>J134</f>
        <v>0</v>
      </c>
      <c r="K69" s="97"/>
      <c r="L69" s="159"/>
    </row>
    <row r="70" spans="2:12" s="1" customFormat="1" ht="21.75" customHeight="1">
      <c r="B70" s="35"/>
      <c r="C70" s="36"/>
      <c r="D70" s="36"/>
      <c r="E70" s="36"/>
      <c r="F70" s="36"/>
      <c r="G70" s="36"/>
      <c r="H70" s="36"/>
      <c r="I70" s="115"/>
      <c r="J70" s="36"/>
      <c r="K70" s="36"/>
      <c r="L70" s="39"/>
    </row>
    <row r="71" spans="2:12" s="1" customFormat="1" ht="6.95" customHeight="1">
      <c r="B71" s="47"/>
      <c r="C71" s="48"/>
      <c r="D71" s="48"/>
      <c r="E71" s="48"/>
      <c r="F71" s="48"/>
      <c r="G71" s="48"/>
      <c r="H71" s="48"/>
      <c r="I71" s="138"/>
      <c r="J71" s="48"/>
      <c r="K71" s="48"/>
      <c r="L71" s="39"/>
    </row>
    <row r="75" spans="2:12" s="1" customFormat="1" ht="6.95" customHeight="1">
      <c r="B75" s="49"/>
      <c r="C75" s="50"/>
      <c r="D75" s="50"/>
      <c r="E75" s="50"/>
      <c r="F75" s="50"/>
      <c r="G75" s="50"/>
      <c r="H75" s="50"/>
      <c r="I75" s="141"/>
      <c r="J75" s="50"/>
      <c r="K75" s="50"/>
      <c r="L75" s="39"/>
    </row>
    <row r="76" spans="2:12" s="1" customFormat="1" ht="24.95" customHeight="1">
      <c r="B76" s="35"/>
      <c r="C76" s="24" t="s">
        <v>167</v>
      </c>
      <c r="D76" s="36"/>
      <c r="E76" s="36"/>
      <c r="F76" s="36"/>
      <c r="G76" s="36"/>
      <c r="H76" s="36"/>
      <c r="I76" s="115"/>
      <c r="J76" s="36"/>
      <c r="K76" s="36"/>
      <c r="L76" s="39"/>
    </row>
    <row r="77" spans="2:12" s="1" customFormat="1" ht="6.95" customHeight="1">
      <c r="B77" s="35"/>
      <c r="C77" s="36"/>
      <c r="D77" s="36"/>
      <c r="E77" s="36"/>
      <c r="F77" s="36"/>
      <c r="G77" s="36"/>
      <c r="H77" s="36"/>
      <c r="I77" s="115"/>
      <c r="J77" s="36"/>
      <c r="K77" s="36"/>
      <c r="L77" s="39"/>
    </row>
    <row r="78" spans="2:12" s="1" customFormat="1" ht="12" customHeight="1">
      <c r="B78" s="35"/>
      <c r="C78" s="30" t="s">
        <v>16</v>
      </c>
      <c r="D78" s="36"/>
      <c r="E78" s="36"/>
      <c r="F78" s="36"/>
      <c r="G78" s="36"/>
      <c r="H78" s="36"/>
      <c r="I78" s="115"/>
      <c r="J78" s="36"/>
      <c r="K78" s="36"/>
      <c r="L78" s="39"/>
    </row>
    <row r="79" spans="2:12" s="1" customFormat="1" ht="16.5" customHeight="1">
      <c r="B79" s="35"/>
      <c r="C79" s="36"/>
      <c r="D79" s="36"/>
      <c r="E79" s="394" t="str">
        <f>E7</f>
        <v>PD aktualizace - parkoviště P+R ČD, Lysá nad Labem</v>
      </c>
      <c r="F79" s="395"/>
      <c r="G79" s="395"/>
      <c r="H79" s="395"/>
      <c r="I79" s="115"/>
      <c r="J79" s="36"/>
      <c r="K79" s="36"/>
      <c r="L79" s="39"/>
    </row>
    <row r="80" spans="2:12" ht="12" customHeight="1">
      <c r="B80" s="22"/>
      <c r="C80" s="30" t="s">
        <v>152</v>
      </c>
      <c r="D80" s="23"/>
      <c r="E80" s="23"/>
      <c r="F80" s="23"/>
      <c r="G80" s="23"/>
      <c r="H80" s="23"/>
      <c r="J80" s="23"/>
      <c r="K80" s="23"/>
      <c r="L80" s="21"/>
    </row>
    <row r="81" spans="2:65" s="1" customFormat="1" ht="16.5" customHeight="1">
      <c r="B81" s="35"/>
      <c r="C81" s="36"/>
      <c r="D81" s="36"/>
      <c r="E81" s="394" t="s">
        <v>153</v>
      </c>
      <c r="F81" s="393"/>
      <c r="G81" s="393"/>
      <c r="H81" s="393"/>
      <c r="I81" s="115"/>
      <c r="J81" s="36"/>
      <c r="K81" s="36"/>
      <c r="L81" s="39"/>
    </row>
    <row r="82" spans="2:65" s="1" customFormat="1" ht="12" customHeight="1">
      <c r="B82" s="35"/>
      <c r="C82" s="30" t="s">
        <v>154</v>
      </c>
      <c r="D82" s="36"/>
      <c r="E82" s="36"/>
      <c r="F82" s="36"/>
      <c r="G82" s="36"/>
      <c r="H82" s="36"/>
      <c r="I82" s="115"/>
      <c r="J82" s="36"/>
      <c r="K82" s="36"/>
      <c r="L82" s="39"/>
    </row>
    <row r="83" spans="2:65" s="1" customFormat="1" ht="16.5" customHeight="1">
      <c r="B83" s="35"/>
      <c r="C83" s="36"/>
      <c r="D83" s="36"/>
      <c r="E83" s="377" t="str">
        <f>E11</f>
        <v>303 - SO 303 Zrušení studny</v>
      </c>
      <c r="F83" s="393"/>
      <c r="G83" s="393"/>
      <c r="H83" s="393"/>
      <c r="I83" s="115"/>
      <c r="J83" s="36"/>
      <c r="K83" s="36"/>
      <c r="L83" s="39"/>
    </row>
    <row r="84" spans="2:65" s="1" customFormat="1" ht="6.95" customHeight="1">
      <c r="B84" s="35"/>
      <c r="C84" s="36"/>
      <c r="D84" s="36"/>
      <c r="E84" s="36"/>
      <c r="F84" s="36"/>
      <c r="G84" s="36"/>
      <c r="H84" s="36"/>
      <c r="I84" s="115"/>
      <c r="J84" s="36"/>
      <c r="K84" s="36"/>
      <c r="L84" s="39"/>
    </row>
    <row r="85" spans="2:65" s="1" customFormat="1" ht="12" customHeight="1">
      <c r="B85" s="35"/>
      <c r="C85" s="30" t="s">
        <v>22</v>
      </c>
      <c r="D85" s="36"/>
      <c r="E85" s="36"/>
      <c r="F85" s="28" t="str">
        <f>F14</f>
        <v>Čapkova ul.</v>
      </c>
      <c r="G85" s="36"/>
      <c r="H85" s="36"/>
      <c r="I85" s="116" t="s">
        <v>24</v>
      </c>
      <c r="J85" s="59" t="str">
        <f>IF(J14="","",J14)</f>
        <v>8. 3. 2019</v>
      </c>
      <c r="K85" s="36"/>
      <c r="L85" s="39"/>
    </row>
    <row r="86" spans="2:65" s="1" customFormat="1" ht="6.95" customHeight="1">
      <c r="B86" s="35"/>
      <c r="C86" s="36"/>
      <c r="D86" s="36"/>
      <c r="E86" s="36"/>
      <c r="F86" s="36"/>
      <c r="G86" s="36"/>
      <c r="H86" s="36"/>
      <c r="I86" s="115"/>
      <c r="J86" s="36"/>
      <c r="K86" s="36"/>
      <c r="L86" s="39"/>
    </row>
    <row r="87" spans="2:65" s="1" customFormat="1" ht="27.95" customHeight="1">
      <c r="B87" s="35"/>
      <c r="C87" s="30" t="s">
        <v>26</v>
      </c>
      <c r="D87" s="36"/>
      <c r="E87" s="36"/>
      <c r="F87" s="28" t="str">
        <f>E17</f>
        <v>Město Lysá nad Labem</v>
      </c>
      <c r="G87" s="36"/>
      <c r="H87" s="36"/>
      <c r="I87" s="116" t="s">
        <v>33</v>
      </c>
      <c r="J87" s="33" t="str">
        <f>E23</f>
        <v>AllPlan Projekt s.r.o.</v>
      </c>
      <c r="K87" s="36"/>
      <c r="L87" s="39"/>
    </row>
    <row r="88" spans="2:65" s="1" customFormat="1" ht="15.2" customHeight="1">
      <c r="B88" s="35"/>
      <c r="C88" s="30" t="s">
        <v>31</v>
      </c>
      <c r="D88" s="36"/>
      <c r="E88" s="36"/>
      <c r="F88" s="28" t="str">
        <f>IF(E20="","",E20)</f>
        <v>Vyplň údaj</v>
      </c>
      <c r="G88" s="36"/>
      <c r="H88" s="36"/>
      <c r="I88" s="116" t="s">
        <v>37</v>
      </c>
      <c r="J88" s="33" t="str">
        <f>E26</f>
        <v>Křišťál</v>
      </c>
      <c r="K88" s="36"/>
      <c r="L88" s="39"/>
    </row>
    <row r="89" spans="2:65" s="1" customFormat="1" ht="10.35" customHeight="1">
      <c r="B89" s="35"/>
      <c r="C89" s="36"/>
      <c r="D89" s="36"/>
      <c r="E89" s="36"/>
      <c r="F89" s="36"/>
      <c r="G89" s="36"/>
      <c r="H89" s="36"/>
      <c r="I89" s="115"/>
      <c r="J89" s="36"/>
      <c r="K89" s="36"/>
      <c r="L89" s="39"/>
    </row>
    <row r="90" spans="2:65" s="10" customFormat="1" ht="29.25" customHeight="1">
      <c r="B90" s="160"/>
      <c r="C90" s="161" t="s">
        <v>168</v>
      </c>
      <c r="D90" s="162" t="s">
        <v>60</v>
      </c>
      <c r="E90" s="162" t="s">
        <v>56</v>
      </c>
      <c r="F90" s="162" t="s">
        <v>57</v>
      </c>
      <c r="G90" s="162" t="s">
        <v>169</v>
      </c>
      <c r="H90" s="162" t="s">
        <v>170</v>
      </c>
      <c r="I90" s="163" t="s">
        <v>171</v>
      </c>
      <c r="J90" s="162" t="s">
        <v>159</v>
      </c>
      <c r="K90" s="164" t="s">
        <v>172</v>
      </c>
      <c r="L90" s="165"/>
      <c r="M90" s="68" t="s">
        <v>28</v>
      </c>
      <c r="N90" s="69" t="s">
        <v>45</v>
      </c>
      <c r="O90" s="69" t="s">
        <v>173</v>
      </c>
      <c r="P90" s="69" t="s">
        <v>174</v>
      </c>
      <c r="Q90" s="69" t="s">
        <v>175</v>
      </c>
      <c r="R90" s="69" t="s">
        <v>176</v>
      </c>
      <c r="S90" s="69" t="s">
        <v>177</v>
      </c>
      <c r="T90" s="70" t="s">
        <v>178</v>
      </c>
    </row>
    <row r="91" spans="2:65" s="1" customFormat="1" ht="22.9" customHeight="1">
      <c r="B91" s="35"/>
      <c r="C91" s="75" t="s">
        <v>179</v>
      </c>
      <c r="D91" s="36"/>
      <c r="E91" s="36"/>
      <c r="F91" s="36"/>
      <c r="G91" s="36"/>
      <c r="H91" s="36"/>
      <c r="I91" s="115"/>
      <c r="J91" s="166">
        <f>BK91</f>
        <v>0</v>
      </c>
      <c r="K91" s="36"/>
      <c r="L91" s="39"/>
      <c r="M91" s="71"/>
      <c r="N91" s="72"/>
      <c r="O91" s="72"/>
      <c r="P91" s="167">
        <f>P92</f>
        <v>0</v>
      </c>
      <c r="Q91" s="72"/>
      <c r="R91" s="167">
        <f>R92</f>
        <v>1.86372</v>
      </c>
      <c r="S91" s="72"/>
      <c r="T91" s="168">
        <f>T92</f>
        <v>1.3324</v>
      </c>
      <c r="AT91" s="18" t="s">
        <v>74</v>
      </c>
      <c r="AU91" s="18" t="s">
        <v>160</v>
      </c>
      <c r="BK91" s="169">
        <f>BK92</f>
        <v>0</v>
      </c>
    </row>
    <row r="92" spans="2:65" s="11" customFormat="1" ht="25.9" customHeight="1">
      <c r="B92" s="170"/>
      <c r="C92" s="171"/>
      <c r="D92" s="172" t="s">
        <v>74</v>
      </c>
      <c r="E92" s="173" t="s">
        <v>180</v>
      </c>
      <c r="F92" s="173" t="s">
        <v>181</v>
      </c>
      <c r="G92" s="171"/>
      <c r="H92" s="171"/>
      <c r="I92" s="174"/>
      <c r="J92" s="175">
        <f>BK92</f>
        <v>0</v>
      </c>
      <c r="K92" s="171"/>
      <c r="L92" s="176"/>
      <c r="M92" s="177"/>
      <c r="N92" s="178"/>
      <c r="O92" s="178"/>
      <c r="P92" s="179">
        <f>P93+P109+P114+P123+P134</f>
        <v>0</v>
      </c>
      <c r="Q92" s="178"/>
      <c r="R92" s="179">
        <f>R93+R109+R114+R123+R134</f>
        <v>1.86372</v>
      </c>
      <c r="S92" s="178"/>
      <c r="T92" s="180">
        <f>T93+T109+T114+T123+T134</f>
        <v>1.3324</v>
      </c>
      <c r="AR92" s="181" t="s">
        <v>82</v>
      </c>
      <c r="AT92" s="182" t="s">
        <v>74</v>
      </c>
      <c r="AU92" s="182" t="s">
        <v>75</v>
      </c>
      <c r="AY92" s="181" t="s">
        <v>182</v>
      </c>
      <c r="BK92" s="183">
        <f>BK93+BK109+BK114+BK123+BK134</f>
        <v>0</v>
      </c>
    </row>
    <row r="93" spans="2:65" s="11" customFormat="1" ht="22.9" customHeight="1">
      <c r="B93" s="170"/>
      <c r="C93" s="171"/>
      <c r="D93" s="172" t="s">
        <v>74</v>
      </c>
      <c r="E93" s="184" t="s">
        <v>82</v>
      </c>
      <c r="F93" s="184" t="s">
        <v>183</v>
      </c>
      <c r="G93" s="171"/>
      <c r="H93" s="171"/>
      <c r="I93" s="174"/>
      <c r="J93" s="185">
        <f>BK93</f>
        <v>0</v>
      </c>
      <c r="K93" s="171"/>
      <c r="L93" s="176"/>
      <c r="M93" s="177"/>
      <c r="N93" s="178"/>
      <c r="O93" s="178"/>
      <c r="P93" s="179">
        <f>SUM(P94:P108)</f>
        <v>0</v>
      </c>
      <c r="Q93" s="178"/>
      <c r="R93" s="179">
        <f>SUM(R94:R108)</f>
        <v>0</v>
      </c>
      <c r="S93" s="178"/>
      <c r="T93" s="180">
        <f>SUM(T94:T108)</f>
        <v>0</v>
      </c>
      <c r="AR93" s="181" t="s">
        <v>82</v>
      </c>
      <c r="AT93" s="182" t="s">
        <v>74</v>
      </c>
      <c r="AU93" s="182" t="s">
        <v>82</v>
      </c>
      <c r="AY93" s="181" t="s">
        <v>182</v>
      </c>
      <c r="BK93" s="183">
        <f>SUM(BK94:BK108)</f>
        <v>0</v>
      </c>
    </row>
    <row r="94" spans="2:65" s="1" customFormat="1" ht="24" customHeight="1">
      <c r="B94" s="35"/>
      <c r="C94" s="186" t="s">
        <v>82</v>
      </c>
      <c r="D94" s="186" t="s">
        <v>184</v>
      </c>
      <c r="E94" s="187" t="s">
        <v>580</v>
      </c>
      <c r="F94" s="188" t="s">
        <v>581</v>
      </c>
      <c r="G94" s="189" t="s">
        <v>187</v>
      </c>
      <c r="H94" s="190">
        <v>3.827</v>
      </c>
      <c r="I94" s="191"/>
      <c r="J94" s="192">
        <f>ROUND(I94*H94,2)</f>
        <v>0</v>
      </c>
      <c r="K94" s="188" t="s">
        <v>188</v>
      </c>
      <c r="L94" s="39"/>
      <c r="M94" s="193" t="s">
        <v>28</v>
      </c>
      <c r="N94" s="194" t="s">
        <v>46</v>
      </c>
      <c r="O94" s="64"/>
      <c r="P94" s="195">
        <f>O94*H94</f>
        <v>0</v>
      </c>
      <c r="Q94" s="195">
        <v>0</v>
      </c>
      <c r="R94" s="195">
        <f>Q94*H94</f>
        <v>0</v>
      </c>
      <c r="S94" s="195">
        <v>0</v>
      </c>
      <c r="T94" s="196">
        <f>S94*H94</f>
        <v>0</v>
      </c>
      <c r="AR94" s="197" t="s">
        <v>189</v>
      </c>
      <c r="AT94" s="197" t="s">
        <v>184</v>
      </c>
      <c r="AU94" s="197" t="s">
        <v>84</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189</v>
      </c>
      <c r="BM94" s="197" t="s">
        <v>582</v>
      </c>
    </row>
    <row r="95" spans="2:65" s="1" customFormat="1" ht="48.75">
      <c r="B95" s="35"/>
      <c r="C95" s="36"/>
      <c r="D95" s="199" t="s">
        <v>191</v>
      </c>
      <c r="E95" s="36"/>
      <c r="F95" s="200" t="s">
        <v>583</v>
      </c>
      <c r="G95" s="36"/>
      <c r="H95" s="36"/>
      <c r="I95" s="115"/>
      <c r="J95" s="36"/>
      <c r="K95" s="36"/>
      <c r="L95" s="39"/>
      <c r="M95" s="201"/>
      <c r="N95" s="64"/>
      <c r="O95" s="64"/>
      <c r="P95" s="64"/>
      <c r="Q95" s="64"/>
      <c r="R95" s="64"/>
      <c r="S95" s="64"/>
      <c r="T95" s="65"/>
      <c r="AT95" s="18" t="s">
        <v>191</v>
      </c>
      <c r="AU95" s="18" t="s">
        <v>84</v>
      </c>
    </row>
    <row r="96" spans="2:65" s="12" customFormat="1">
      <c r="B96" s="202"/>
      <c r="C96" s="203"/>
      <c r="D96" s="199" t="s">
        <v>193</v>
      </c>
      <c r="E96" s="204" t="s">
        <v>28</v>
      </c>
      <c r="F96" s="205" t="s">
        <v>584</v>
      </c>
      <c r="G96" s="203"/>
      <c r="H96" s="206">
        <v>4.9130000000000003</v>
      </c>
      <c r="I96" s="207"/>
      <c r="J96" s="203"/>
      <c r="K96" s="203"/>
      <c r="L96" s="208"/>
      <c r="M96" s="209"/>
      <c r="N96" s="210"/>
      <c r="O96" s="210"/>
      <c r="P96" s="210"/>
      <c r="Q96" s="210"/>
      <c r="R96" s="210"/>
      <c r="S96" s="210"/>
      <c r="T96" s="211"/>
      <c r="AT96" s="212" t="s">
        <v>193</v>
      </c>
      <c r="AU96" s="212" t="s">
        <v>84</v>
      </c>
      <c r="AV96" s="12" t="s">
        <v>84</v>
      </c>
      <c r="AW96" s="12" t="s">
        <v>36</v>
      </c>
      <c r="AX96" s="12" t="s">
        <v>75</v>
      </c>
      <c r="AY96" s="212" t="s">
        <v>182</v>
      </c>
    </row>
    <row r="97" spans="2:65" s="12" customFormat="1">
      <c r="B97" s="202"/>
      <c r="C97" s="203"/>
      <c r="D97" s="199" t="s">
        <v>193</v>
      </c>
      <c r="E97" s="204" t="s">
        <v>28</v>
      </c>
      <c r="F97" s="205" t="s">
        <v>585</v>
      </c>
      <c r="G97" s="203"/>
      <c r="H97" s="206">
        <v>-1.0860000000000001</v>
      </c>
      <c r="I97" s="207"/>
      <c r="J97" s="203"/>
      <c r="K97" s="203"/>
      <c r="L97" s="208"/>
      <c r="M97" s="209"/>
      <c r="N97" s="210"/>
      <c r="O97" s="210"/>
      <c r="P97" s="210"/>
      <c r="Q97" s="210"/>
      <c r="R97" s="210"/>
      <c r="S97" s="210"/>
      <c r="T97" s="211"/>
      <c r="AT97" s="212" t="s">
        <v>193</v>
      </c>
      <c r="AU97" s="212" t="s">
        <v>84</v>
      </c>
      <c r="AV97" s="12" t="s">
        <v>84</v>
      </c>
      <c r="AW97" s="12" t="s">
        <v>36</v>
      </c>
      <c r="AX97" s="12" t="s">
        <v>75</v>
      </c>
      <c r="AY97" s="212" t="s">
        <v>182</v>
      </c>
    </row>
    <row r="98" spans="2:65" s="13" customFormat="1">
      <c r="B98" s="213"/>
      <c r="C98" s="214"/>
      <c r="D98" s="199" t="s">
        <v>193</v>
      </c>
      <c r="E98" s="215" t="s">
        <v>28</v>
      </c>
      <c r="F98" s="216" t="s">
        <v>196</v>
      </c>
      <c r="G98" s="214"/>
      <c r="H98" s="217">
        <v>3.827</v>
      </c>
      <c r="I98" s="218"/>
      <c r="J98" s="214"/>
      <c r="K98" s="214"/>
      <c r="L98" s="219"/>
      <c r="M98" s="220"/>
      <c r="N98" s="221"/>
      <c r="O98" s="221"/>
      <c r="P98" s="221"/>
      <c r="Q98" s="221"/>
      <c r="R98" s="221"/>
      <c r="S98" s="221"/>
      <c r="T98" s="222"/>
      <c r="AT98" s="223" t="s">
        <v>193</v>
      </c>
      <c r="AU98" s="223" t="s">
        <v>84</v>
      </c>
      <c r="AV98" s="13" t="s">
        <v>189</v>
      </c>
      <c r="AW98" s="13" t="s">
        <v>36</v>
      </c>
      <c r="AX98" s="13" t="s">
        <v>82</v>
      </c>
      <c r="AY98" s="223" t="s">
        <v>182</v>
      </c>
    </row>
    <row r="99" spans="2:65" s="1" customFormat="1" ht="24" customHeight="1">
      <c r="B99" s="35"/>
      <c r="C99" s="186" t="s">
        <v>84</v>
      </c>
      <c r="D99" s="186" t="s">
        <v>184</v>
      </c>
      <c r="E99" s="187" t="s">
        <v>215</v>
      </c>
      <c r="F99" s="188" t="s">
        <v>216</v>
      </c>
      <c r="G99" s="189" t="s">
        <v>187</v>
      </c>
      <c r="H99" s="190">
        <v>5.34</v>
      </c>
      <c r="I99" s="191"/>
      <c r="J99" s="192">
        <f>ROUND(I99*H99,2)</f>
        <v>0</v>
      </c>
      <c r="K99" s="188" t="s">
        <v>188</v>
      </c>
      <c r="L99" s="39"/>
      <c r="M99" s="193" t="s">
        <v>28</v>
      </c>
      <c r="N99" s="194" t="s">
        <v>46</v>
      </c>
      <c r="O99" s="64"/>
      <c r="P99" s="195">
        <f>O99*H99</f>
        <v>0</v>
      </c>
      <c r="Q99" s="195">
        <v>0</v>
      </c>
      <c r="R99" s="195">
        <f>Q99*H99</f>
        <v>0</v>
      </c>
      <c r="S99" s="195">
        <v>0</v>
      </c>
      <c r="T99" s="196">
        <f>S99*H99</f>
        <v>0</v>
      </c>
      <c r="AR99" s="197" t="s">
        <v>189</v>
      </c>
      <c r="AT99" s="197" t="s">
        <v>184</v>
      </c>
      <c r="AU99" s="197" t="s">
        <v>84</v>
      </c>
      <c r="AY99" s="18" t="s">
        <v>182</v>
      </c>
      <c r="BE99" s="198">
        <f>IF(N99="základní",J99,0)</f>
        <v>0</v>
      </c>
      <c r="BF99" s="198">
        <f>IF(N99="snížená",J99,0)</f>
        <v>0</v>
      </c>
      <c r="BG99" s="198">
        <f>IF(N99="zákl. přenesená",J99,0)</f>
        <v>0</v>
      </c>
      <c r="BH99" s="198">
        <f>IF(N99="sníž. přenesená",J99,0)</f>
        <v>0</v>
      </c>
      <c r="BI99" s="198">
        <f>IF(N99="nulová",J99,0)</f>
        <v>0</v>
      </c>
      <c r="BJ99" s="18" t="s">
        <v>82</v>
      </c>
      <c r="BK99" s="198">
        <f>ROUND(I99*H99,2)</f>
        <v>0</v>
      </c>
      <c r="BL99" s="18" t="s">
        <v>189</v>
      </c>
      <c r="BM99" s="197" t="s">
        <v>586</v>
      </c>
    </row>
    <row r="100" spans="2:65" s="1" customFormat="1" ht="136.5">
      <c r="B100" s="35"/>
      <c r="C100" s="36"/>
      <c r="D100" s="199" t="s">
        <v>191</v>
      </c>
      <c r="E100" s="36"/>
      <c r="F100" s="200" t="s">
        <v>218</v>
      </c>
      <c r="G100" s="36"/>
      <c r="H100" s="36"/>
      <c r="I100" s="115"/>
      <c r="J100" s="36"/>
      <c r="K100" s="36"/>
      <c r="L100" s="39"/>
      <c r="M100" s="201"/>
      <c r="N100" s="64"/>
      <c r="O100" s="64"/>
      <c r="P100" s="64"/>
      <c r="Q100" s="64"/>
      <c r="R100" s="64"/>
      <c r="S100" s="64"/>
      <c r="T100" s="65"/>
      <c r="AT100" s="18" t="s">
        <v>191</v>
      </c>
      <c r="AU100" s="18" t="s">
        <v>84</v>
      </c>
    </row>
    <row r="101" spans="2:65" s="1" customFormat="1" ht="24" customHeight="1">
      <c r="B101" s="35"/>
      <c r="C101" s="186" t="s">
        <v>203</v>
      </c>
      <c r="D101" s="186" t="s">
        <v>184</v>
      </c>
      <c r="E101" s="187" t="s">
        <v>231</v>
      </c>
      <c r="F101" s="188" t="s">
        <v>232</v>
      </c>
      <c r="G101" s="189" t="s">
        <v>187</v>
      </c>
      <c r="H101" s="190">
        <v>5.34</v>
      </c>
      <c r="I101" s="191"/>
      <c r="J101" s="192">
        <f>ROUND(I101*H101,2)</f>
        <v>0</v>
      </c>
      <c r="K101" s="188" t="s">
        <v>188</v>
      </c>
      <c r="L101" s="39"/>
      <c r="M101" s="193" t="s">
        <v>28</v>
      </c>
      <c r="N101" s="194" t="s">
        <v>46</v>
      </c>
      <c r="O101" s="64"/>
      <c r="P101" s="195">
        <f>O101*H101</f>
        <v>0</v>
      </c>
      <c r="Q101" s="195">
        <v>0</v>
      </c>
      <c r="R101" s="195">
        <f>Q101*H101</f>
        <v>0</v>
      </c>
      <c r="S101" s="195">
        <v>0</v>
      </c>
      <c r="T101" s="196">
        <f>S101*H101</f>
        <v>0</v>
      </c>
      <c r="AR101" s="197" t="s">
        <v>189</v>
      </c>
      <c r="AT101" s="197" t="s">
        <v>184</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189</v>
      </c>
      <c r="BM101" s="197" t="s">
        <v>587</v>
      </c>
    </row>
    <row r="102" spans="2:65" s="1" customFormat="1" ht="107.25">
      <c r="B102" s="35"/>
      <c r="C102" s="36"/>
      <c r="D102" s="199" t="s">
        <v>191</v>
      </c>
      <c r="E102" s="36"/>
      <c r="F102" s="200" t="s">
        <v>234</v>
      </c>
      <c r="G102" s="36"/>
      <c r="H102" s="36"/>
      <c r="I102" s="115"/>
      <c r="J102" s="36"/>
      <c r="K102" s="36"/>
      <c r="L102" s="39"/>
      <c r="M102" s="201"/>
      <c r="N102" s="64"/>
      <c r="O102" s="64"/>
      <c r="P102" s="64"/>
      <c r="Q102" s="64"/>
      <c r="R102" s="64"/>
      <c r="S102" s="64"/>
      <c r="T102" s="65"/>
      <c r="AT102" s="18" t="s">
        <v>191</v>
      </c>
      <c r="AU102" s="18" t="s">
        <v>84</v>
      </c>
    </row>
    <row r="103" spans="2:65" s="12" customFormat="1">
      <c r="B103" s="202"/>
      <c r="C103" s="203"/>
      <c r="D103" s="199" t="s">
        <v>193</v>
      </c>
      <c r="E103" s="204" t="s">
        <v>28</v>
      </c>
      <c r="F103" s="205" t="s">
        <v>588</v>
      </c>
      <c r="G103" s="203"/>
      <c r="H103" s="206">
        <v>5.34</v>
      </c>
      <c r="I103" s="207"/>
      <c r="J103" s="203"/>
      <c r="K103" s="203"/>
      <c r="L103" s="208"/>
      <c r="M103" s="209"/>
      <c r="N103" s="210"/>
      <c r="O103" s="210"/>
      <c r="P103" s="210"/>
      <c r="Q103" s="210"/>
      <c r="R103" s="210"/>
      <c r="S103" s="210"/>
      <c r="T103" s="211"/>
      <c r="AT103" s="212" t="s">
        <v>193</v>
      </c>
      <c r="AU103" s="212" t="s">
        <v>84</v>
      </c>
      <c r="AV103" s="12" t="s">
        <v>84</v>
      </c>
      <c r="AW103" s="12" t="s">
        <v>36</v>
      </c>
      <c r="AX103" s="12" t="s">
        <v>82</v>
      </c>
      <c r="AY103" s="212" t="s">
        <v>182</v>
      </c>
    </row>
    <row r="104" spans="2:65" s="1" customFormat="1" ht="36" customHeight="1">
      <c r="B104" s="35"/>
      <c r="C104" s="186" t="s">
        <v>189</v>
      </c>
      <c r="D104" s="186" t="s">
        <v>184</v>
      </c>
      <c r="E104" s="187" t="s">
        <v>589</v>
      </c>
      <c r="F104" s="188" t="s">
        <v>590</v>
      </c>
      <c r="G104" s="189" t="s">
        <v>187</v>
      </c>
      <c r="H104" s="190">
        <v>5.34</v>
      </c>
      <c r="I104" s="191"/>
      <c r="J104" s="192">
        <f>ROUND(I104*H104,2)</f>
        <v>0</v>
      </c>
      <c r="K104" s="188" t="s">
        <v>188</v>
      </c>
      <c r="L104" s="39"/>
      <c r="M104" s="193" t="s">
        <v>28</v>
      </c>
      <c r="N104" s="194" t="s">
        <v>46</v>
      </c>
      <c r="O104" s="64"/>
      <c r="P104" s="195">
        <f>O104*H104</f>
        <v>0</v>
      </c>
      <c r="Q104" s="195">
        <v>0</v>
      </c>
      <c r="R104" s="195">
        <f>Q104*H104</f>
        <v>0</v>
      </c>
      <c r="S104" s="195">
        <v>0</v>
      </c>
      <c r="T104" s="196">
        <f>S104*H104</f>
        <v>0</v>
      </c>
      <c r="AR104" s="197" t="s">
        <v>189</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189</v>
      </c>
      <c r="BM104" s="197" t="s">
        <v>591</v>
      </c>
    </row>
    <row r="105" spans="2:65" s="1" customFormat="1" ht="351">
      <c r="B105" s="35"/>
      <c r="C105" s="36"/>
      <c r="D105" s="199" t="s">
        <v>191</v>
      </c>
      <c r="E105" s="36"/>
      <c r="F105" s="200" t="s">
        <v>592</v>
      </c>
      <c r="G105" s="36"/>
      <c r="H105" s="36"/>
      <c r="I105" s="115"/>
      <c r="J105" s="36"/>
      <c r="K105" s="36"/>
      <c r="L105" s="39"/>
      <c r="M105" s="201"/>
      <c r="N105" s="64"/>
      <c r="O105" s="64"/>
      <c r="P105" s="64"/>
      <c r="Q105" s="64"/>
      <c r="R105" s="64"/>
      <c r="S105" s="64"/>
      <c r="T105" s="65"/>
      <c r="AT105" s="18" t="s">
        <v>191</v>
      </c>
      <c r="AU105" s="18" t="s">
        <v>84</v>
      </c>
    </row>
    <row r="106" spans="2:65" s="12" customFormat="1">
      <c r="B106" s="202"/>
      <c r="C106" s="203"/>
      <c r="D106" s="199" t="s">
        <v>193</v>
      </c>
      <c r="E106" s="204" t="s">
        <v>28</v>
      </c>
      <c r="F106" s="205" t="s">
        <v>593</v>
      </c>
      <c r="G106" s="203"/>
      <c r="H106" s="206">
        <v>4.9130000000000003</v>
      </c>
      <c r="I106" s="207"/>
      <c r="J106" s="203"/>
      <c r="K106" s="203"/>
      <c r="L106" s="208"/>
      <c r="M106" s="209"/>
      <c r="N106" s="210"/>
      <c r="O106" s="210"/>
      <c r="P106" s="210"/>
      <c r="Q106" s="210"/>
      <c r="R106" s="210"/>
      <c r="S106" s="210"/>
      <c r="T106" s="211"/>
      <c r="AT106" s="212" t="s">
        <v>193</v>
      </c>
      <c r="AU106" s="212" t="s">
        <v>84</v>
      </c>
      <c r="AV106" s="12" t="s">
        <v>84</v>
      </c>
      <c r="AW106" s="12" t="s">
        <v>36</v>
      </c>
      <c r="AX106" s="12" t="s">
        <v>75</v>
      </c>
      <c r="AY106" s="212" t="s">
        <v>182</v>
      </c>
    </row>
    <row r="107" spans="2:65" s="12" customFormat="1">
      <c r="B107" s="202"/>
      <c r="C107" s="203"/>
      <c r="D107" s="199" t="s">
        <v>193</v>
      </c>
      <c r="E107" s="204" t="s">
        <v>28</v>
      </c>
      <c r="F107" s="205" t="s">
        <v>594</v>
      </c>
      <c r="G107" s="203"/>
      <c r="H107" s="206">
        <v>0.42699999999999999</v>
      </c>
      <c r="I107" s="207"/>
      <c r="J107" s="203"/>
      <c r="K107" s="203"/>
      <c r="L107" s="208"/>
      <c r="M107" s="209"/>
      <c r="N107" s="210"/>
      <c r="O107" s="210"/>
      <c r="P107" s="210"/>
      <c r="Q107" s="210"/>
      <c r="R107" s="210"/>
      <c r="S107" s="210"/>
      <c r="T107" s="211"/>
      <c r="AT107" s="212" t="s">
        <v>193</v>
      </c>
      <c r="AU107" s="212" t="s">
        <v>84</v>
      </c>
      <c r="AV107" s="12" t="s">
        <v>84</v>
      </c>
      <c r="AW107" s="12" t="s">
        <v>36</v>
      </c>
      <c r="AX107" s="12" t="s">
        <v>75</v>
      </c>
      <c r="AY107" s="212" t="s">
        <v>182</v>
      </c>
    </row>
    <row r="108" spans="2:65" s="13" customFormat="1">
      <c r="B108" s="213"/>
      <c r="C108" s="214"/>
      <c r="D108" s="199" t="s">
        <v>193</v>
      </c>
      <c r="E108" s="215" t="s">
        <v>28</v>
      </c>
      <c r="F108" s="216" t="s">
        <v>196</v>
      </c>
      <c r="G108" s="214"/>
      <c r="H108" s="217">
        <v>5.34</v>
      </c>
      <c r="I108" s="218"/>
      <c r="J108" s="214"/>
      <c r="K108" s="214"/>
      <c r="L108" s="219"/>
      <c r="M108" s="220"/>
      <c r="N108" s="221"/>
      <c r="O108" s="221"/>
      <c r="P108" s="221"/>
      <c r="Q108" s="221"/>
      <c r="R108" s="221"/>
      <c r="S108" s="221"/>
      <c r="T108" s="222"/>
      <c r="AT108" s="223" t="s">
        <v>193</v>
      </c>
      <c r="AU108" s="223" t="s">
        <v>84</v>
      </c>
      <c r="AV108" s="13" t="s">
        <v>189</v>
      </c>
      <c r="AW108" s="13" t="s">
        <v>36</v>
      </c>
      <c r="AX108" s="13" t="s">
        <v>82</v>
      </c>
      <c r="AY108" s="223" t="s">
        <v>182</v>
      </c>
    </row>
    <row r="109" spans="2:65" s="11" customFormat="1" ht="22.9" customHeight="1">
      <c r="B109" s="170"/>
      <c r="C109" s="171"/>
      <c r="D109" s="172" t="s">
        <v>74</v>
      </c>
      <c r="E109" s="184" t="s">
        <v>84</v>
      </c>
      <c r="F109" s="184" t="s">
        <v>595</v>
      </c>
      <c r="G109" s="171"/>
      <c r="H109" s="171"/>
      <c r="I109" s="174"/>
      <c r="J109" s="185">
        <f>BK109</f>
        <v>0</v>
      </c>
      <c r="K109" s="171"/>
      <c r="L109" s="176"/>
      <c r="M109" s="177"/>
      <c r="N109" s="178"/>
      <c r="O109" s="178"/>
      <c r="P109" s="179">
        <f>SUM(P110:P113)</f>
        <v>0</v>
      </c>
      <c r="Q109" s="178"/>
      <c r="R109" s="179">
        <f>SUM(R110:R113)</f>
        <v>1.86372</v>
      </c>
      <c r="S109" s="178"/>
      <c r="T109" s="180">
        <f>SUM(T110:T113)</f>
        <v>0</v>
      </c>
      <c r="AR109" s="181" t="s">
        <v>82</v>
      </c>
      <c r="AT109" s="182" t="s">
        <v>74</v>
      </c>
      <c r="AU109" s="182" t="s">
        <v>82</v>
      </c>
      <c r="AY109" s="181" t="s">
        <v>182</v>
      </c>
      <c r="BK109" s="183">
        <f>SUM(BK110:BK113)</f>
        <v>0</v>
      </c>
    </row>
    <row r="110" spans="2:65" s="1" customFormat="1" ht="16.5" customHeight="1">
      <c r="B110" s="35"/>
      <c r="C110" s="186" t="s">
        <v>214</v>
      </c>
      <c r="D110" s="186" t="s">
        <v>184</v>
      </c>
      <c r="E110" s="187" t="s">
        <v>596</v>
      </c>
      <c r="F110" s="188" t="s">
        <v>597</v>
      </c>
      <c r="G110" s="189" t="s">
        <v>187</v>
      </c>
      <c r="H110" s="190">
        <v>0.93</v>
      </c>
      <c r="I110" s="191"/>
      <c r="J110" s="192">
        <f>ROUND(I110*H110,2)</f>
        <v>0</v>
      </c>
      <c r="K110" s="188" t="s">
        <v>188</v>
      </c>
      <c r="L110" s="39"/>
      <c r="M110" s="193" t="s">
        <v>28</v>
      </c>
      <c r="N110" s="194" t="s">
        <v>46</v>
      </c>
      <c r="O110" s="64"/>
      <c r="P110" s="195">
        <f>O110*H110</f>
        <v>0</v>
      </c>
      <c r="Q110" s="195">
        <v>2.004</v>
      </c>
      <c r="R110" s="195">
        <f>Q110*H110</f>
        <v>1.86372</v>
      </c>
      <c r="S110" s="195">
        <v>0</v>
      </c>
      <c r="T110" s="196">
        <f>S110*H110</f>
        <v>0</v>
      </c>
      <c r="AR110" s="197" t="s">
        <v>189</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189</v>
      </c>
      <c r="BM110" s="197" t="s">
        <v>598</v>
      </c>
    </row>
    <row r="111" spans="2:65" s="1" customFormat="1" ht="29.25">
      <c r="B111" s="35"/>
      <c r="C111" s="36"/>
      <c r="D111" s="199" t="s">
        <v>191</v>
      </c>
      <c r="E111" s="36"/>
      <c r="F111" s="200" t="s">
        <v>599</v>
      </c>
      <c r="G111" s="36"/>
      <c r="H111" s="36"/>
      <c r="I111" s="115"/>
      <c r="J111" s="36"/>
      <c r="K111" s="36"/>
      <c r="L111" s="39"/>
      <c r="M111" s="201"/>
      <c r="N111" s="64"/>
      <c r="O111" s="64"/>
      <c r="P111" s="64"/>
      <c r="Q111" s="64"/>
      <c r="R111" s="64"/>
      <c r="S111" s="64"/>
      <c r="T111" s="65"/>
      <c r="AT111" s="18" t="s">
        <v>191</v>
      </c>
      <c r="AU111" s="18" t="s">
        <v>84</v>
      </c>
    </row>
    <row r="112" spans="2:65" s="1" customFormat="1" ht="19.5">
      <c r="B112" s="35"/>
      <c r="C112" s="36"/>
      <c r="D112" s="199" t="s">
        <v>514</v>
      </c>
      <c r="E112" s="36"/>
      <c r="F112" s="200" t="s">
        <v>600</v>
      </c>
      <c r="G112" s="36"/>
      <c r="H112" s="36"/>
      <c r="I112" s="115"/>
      <c r="J112" s="36"/>
      <c r="K112" s="36"/>
      <c r="L112" s="39"/>
      <c r="M112" s="201"/>
      <c r="N112" s="64"/>
      <c r="O112" s="64"/>
      <c r="P112" s="64"/>
      <c r="Q112" s="64"/>
      <c r="R112" s="64"/>
      <c r="S112" s="64"/>
      <c r="T112" s="65"/>
      <c r="AT112" s="18" t="s">
        <v>514</v>
      </c>
      <c r="AU112" s="18" t="s">
        <v>84</v>
      </c>
    </row>
    <row r="113" spans="2:65" s="12" customFormat="1">
      <c r="B113" s="202"/>
      <c r="C113" s="203"/>
      <c r="D113" s="199" t="s">
        <v>193</v>
      </c>
      <c r="E113" s="204" t="s">
        <v>28</v>
      </c>
      <c r="F113" s="205" t="s">
        <v>601</v>
      </c>
      <c r="G113" s="203"/>
      <c r="H113" s="206">
        <v>0.93</v>
      </c>
      <c r="I113" s="207"/>
      <c r="J113" s="203"/>
      <c r="K113" s="203"/>
      <c r="L113" s="208"/>
      <c r="M113" s="209"/>
      <c r="N113" s="210"/>
      <c r="O113" s="210"/>
      <c r="P113" s="210"/>
      <c r="Q113" s="210"/>
      <c r="R113" s="210"/>
      <c r="S113" s="210"/>
      <c r="T113" s="211"/>
      <c r="AT113" s="212" t="s">
        <v>193</v>
      </c>
      <c r="AU113" s="212" t="s">
        <v>84</v>
      </c>
      <c r="AV113" s="12" t="s">
        <v>84</v>
      </c>
      <c r="AW113" s="12" t="s">
        <v>36</v>
      </c>
      <c r="AX113" s="12" t="s">
        <v>82</v>
      </c>
      <c r="AY113" s="212" t="s">
        <v>182</v>
      </c>
    </row>
    <row r="114" spans="2:65" s="11" customFormat="1" ht="22.9" customHeight="1">
      <c r="B114" s="170"/>
      <c r="C114" s="171"/>
      <c r="D114" s="172" t="s">
        <v>74</v>
      </c>
      <c r="E114" s="184" t="s">
        <v>235</v>
      </c>
      <c r="F114" s="184" t="s">
        <v>313</v>
      </c>
      <c r="G114" s="171"/>
      <c r="H114" s="171"/>
      <c r="I114" s="174"/>
      <c r="J114" s="185">
        <f>BK114</f>
        <v>0</v>
      </c>
      <c r="K114" s="171"/>
      <c r="L114" s="176"/>
      <c r="M114" s="177"/>
      <c r="N114" s="178"/>
      <c r="O114" s="178"/>
      <c r="P114" s="179">
        <f>SUM(P115:P122)</f>
        <v>0</v>
      </c>
      <c r="Q114" s="178"/>
      <c r="R114" s="179">
        <f>SUM(R115:R122)</f>
        <v>0</v>
      </c>
      <c r="S114" s="178"/>
      <c r="T114" s="180">
        <f>SUM(T115:T122)</f>
        <v>1.3324</v>
      </c>
      <c r="AR114" s="181" t="s">
        <v>82</v>
      </c>
      <c r="AT114" s="182" t="s">
        <v>74</v>
      </c>
      <c r="AU114" s="182" t="s">
        <v>82</v>
      </c>
      <c r="AY114" s="181" t="s">
        <v>182</v>
      </c>
      <c r="BK114" s="183">
        <f>SUM(BK115:BK122)</f>
        <v>0</v>
      </c>
    </row>
    <row r="115" spans="2:65" s="1" customFormat="1" ht="24" customHeight="1">
      <c r="B115" s="35"/>
      <c r="C115" s="186" t="s">
        <v>220</v>
      </c>
      <c r="D115" s="186" t="s">
        <v>184</v>
      </c>
      <c r="E115" s="187" t="s">
        <v>602</v>
      </c>
      <c r="F115" s="188" t="s">
        <v>603</v>
      </c>
      <c r="G115" s="189" t="s">
        <v>187</v>
      </c>
      <c r="H115" s="190">
        <v>0.69399999999999995</v>
      </c>
      <c r="I115" s="191"/>
      <c r="J115" s="192">
        <f>ROUND(I115*H115,2)</f>
        <v>0</v>
      </c>
      <c r="K115" s="188" t="s">
        <v>188</v>
      </c>
      <c r="L115" s="39"/>
      <c r="M115" s="193" t="s">
        <v>28</v>
      </c>
      <c r="N115" s="194" t="s">
        <v>46</v>
      </c>
      <c r="O115" s="64"/>
      <c r="P115" s="195">
        <f>O115*H115</f>
        <v>0</v>
      </c>
      <c r="Q115" s="195">
        <v>0</v>
      </c>
      <c r="R115" s="195">
        <f>Q115*H115</f>
        <v>0</v>
      </c>
      <c r="S115" s="195">
        <v>1.6</v>
      </c>
      <c r="T115" s="196">
        <f>S115*H115</f>
        <v>1.1104000000000001</v>
      </c>
      <c r="AR115" s="197" t="s">
        <v>189</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189</v>
      </c>
      <c r="BM115" s="197" t="s">
        <v>604</v>
      </c>
    </row>
    <row r="116" spans="2:65" s="1" customFormat="1" ht="29.25">
      <c r="B116" s="35"/>
      <c r="C116" s="36"/>
      <c r="D116" s="199" t="s">
        <v>191</v>
      </c>
      <c r="E116" s="36"/>
      <c r="F116" s="200" t="s">
        <v>605</v>
      </c>
      <c r="G116" s="36"/>
      <c r="H116" s="36"/>
      <c r="I116" s="115"/>
      <c r="J116" s="36"/>
      <c r="K116" s="36"/>
      <c r="L116" s="39"/>
      <c r="M116" s="201"/>
      <c r="N116" s="64"/>
      <c r="O116" s="64"/>
      <c r="P116" s="64"/>
      <c r="Q116" s="64"/>
      <c r="R116" s="64"/>
      <c r="S116" s="64"/>
      <c r="T116" s="65"/>
      <c r="AT116" s="18" t="s">
        <v>191</v>
      </c>
      <c r="AU116" s="18" t="s">
        <v>84</v>
      </c>
    </row>
    <row r="117" spans="2:65" s="1" customFormat="1" ht="19.5">
      <c r="B117" s="35"/>
      <c r="C117" s="36"/>
      <c r="D117" s="199" t="s">
        <v>514</v>
      </c>
      <c r="E117" s="36"/>
      <c r="F117" s="200" t="s">
        <v>606</v>
      </c>
      <c r="G117" s="36"/>
      <c r="H117" s="36"/>
      <c r="I117" s="115"/>
      <c r="J117" s="36"/>
      <c r="K117" s="36"/>
      <c r="L117" s="39"/>
      <c r="M117" s="201"/>
      <c r="N117" s="64"/>
      <c r="O117" s="64"/>
      <c r="P117" s="64"/>
      <c r="Q117" s="64"/>
      <c r="R117" s="64"/>
      <c r="S117" s="64"/>
      <c r="T117" s="65"/>
      <c r="AT117" s="18" t="s">
        <v>514</v>
      </c>
      <c r="AU117" s="18" t="s">
        <v>84</v>
      </c>
    </row>
    <row r="118" spans="2:65" s="12" customFormat="1">
      <c r="B118" s="202"/>
      <c r="C118" s="203"/>
      <c r="D118" s="199" t="s">
        <v>193</v>
      </c>
      <c r="E118" s="204" t="s">
        <v>28</v>
      </c>
      <c r="F118" s="205" t="s">
        <v>607</v>
      </c>
      <c r="G118" s="203"/>
      <c r="H118" s="206">
        <v>0.69399999999999995</v>
      </c>
      <c r="I118" s="207"/>
      <c r="J118" s="203"/>
      <c r="K118" s="203"/>
      <c r="L118" s="208"/>
      <c r="M118" s="209"/>
      <c r="N118" s="210"/>
      <c r="O118" s="210"/>
      <c r="P118" s="210"/>
      <c r="Q118" s="210"/>
      <c r="R118" s="210"/>
      <c r="S118" s="210"/>
      <c r="T118" s="211"/>
      <c r="AT118" s="212" t="s">
        <v>193</v>
      </c>
      <c r="AU118" s="212" t="s">
        <v>84</v>
      </c>
      <c r="AV118" s="12" t="s">
        <v>84</v>
      </c>
      <c r="AW118" s="12" t="s">
        <v>36</v>
      </c>
      <c r="AX118" s="12" t="s">
        <v>82</v>
      </c>
      <c r="AY118" s="212" t="s">
        <v>182</v>
      </c>
    </row>
    <row r="119" spans="2:65" s="1" customFormat="1" ht="16.5" customHeight="1">
      <c r="B119" s="35"/>
      <c r="C119" s="186" t="s">
        <v>225</v>
      </c>
      <c r="D119" s="186" t="s">
        <v>184</v>
      </c>
      <c r="E119" s="187" t="s">
        <v>608</v>
      </c>
      <c r="F119" s="188" t="s">
        <v>609</v>
      </c>
      <c r="G119" s="189" t="s">
        <v>265</v>
      </c>
      <c r="H119" s="190">
        <v>2</v>
      </c>
      <c r="I119" s="191"/>
      <c r="J119" s="192">
        <f>ROUND(I119*H119,2)</f>
        <v>0</v>
      </c>
      <c r="K119" s="188" t="s">
        <v>188</v>
      </c>
      <c r="L119" s="39"/>
      <c r="M119" s="193" t="s">
        <v>28</v>
      </c>
      <c r="N119" s="194" t="s">
        <v>46</v>
      </c>
      <c r="O119" s="64"/>
      <c r="P119" s="195">
        <f>O119*H119</f>
        <v>0</v>
      </c>
      <c r="Q119" s="195">
        <v>0</v>
      </c>
      <c r="R119" s="195">
        <f>Q119*H119</f>
        <v>0</v>
      </c>
      <c r="S119" s="195">
        <v>8.5999999999999993E-2</v>
      </c>
      <c r="T119" s="196">
        <f>S119*H119</f>
        <v>0.17199999999999999</v>
      </c>
      <c r="AR119" s="197" t="s">
        <v>189</v>
      </c>
      <c r="AT119" s="197" t="s">
        <v>184</v>
      </c>
      <c r="AU119" s="197" t="s">
        <v>84</v>
      </c>
      <c r="AY119" s="18" t="s">
        <v>182</v>
      </c>
      <c r="BE119" s="198">
        <f>IF(N119="základní",J119,0)</f>
        <v>0</v>
      </c>
      <c r="BF119" s="198">
        <f>IF(N119="snížená",J119,0)</f>
        <v>0</v>
      </c>
      <c r="BG119" s="198">
        <f>IF(N119="zákl. přenesená",J119,0)</f>
        <v>0</v>
      </c>
      <c r="BH119" s="198">
        <f>IF(N119="sníž. přenesená",J119,0)</f>
        <v>0</v>
      </c>
      <c r="BI119" s="198">
        <f>IF(N119="nulová",J119,0)</f>
        <v>0</v>
      </c>
      <c r="BJ119" s="18" t="s">
        <v>82</v>
      </c>
      <c r="BK119" s="198">
        <f>ROUND(I119*H119,2)</f>
        <v>0</v>
      </c>
      <c r="BL119" s="18" t="s">
        <v>189</v>
      </c>
      <c r="BM119" s="197" t="s">
        <v>610</v>
      </c>
    </row>
    <row r="120" spans="2:65" s="1" customFormat="1" ht="58.5">
      <c r="B120" s="35"/>
      <c r="C120" s="36"/>
      <c r="D120" s="199" t="s">
        <v>191</v>
      </c>
      <c r="E120" s="36"/>
      <c r="F120" s="200" t="s">
        <v>611</v>
      </c>
      <c r="G120" s="36"/>
      <c r="H120" s="36"/>
      <c r="I120" s="115"/>
      <c r="J120" s="36"/>
      <c r="K120" s="36"/>
      <c r="L120" s="39"/>
      <c r="M120" s="201"/>
      <c r="N120" s="64"/>
      <c r="O120" s="64"/>
      <c r="P120" s="64"/>
      <c r="Q120" s="64"/>
      <c r="R120" s="64"/>
      <c r="S120" s="64"/>
      <c r="T120" s="65"/>
      <c r="AT120" s="18" t="s">
        <v>191</v>
      </c>
      <c r="AU120" s="18" t="s">
        <v>84</v>
      </c>
    </row>
    <row r="121" spans="2:65" s="1" customFormat="1" ht="16.5" customHeight="1">
      <c r="B121" s="35"/>
      <c r="C121" s="186" t="s">
        <v>230</v>
      </c>
      <c r="D121" s="186" t="s">
        <v>184</v>
      </c>
      <c r="E121" s="187" t="s">
        <v>612</v>
      </c>
      <c r="F121" s="188" t="s">
        <v>613</v>
      </c>
      <c r="G121" s="189" t="s">
        <v>335</v>
      </c>
      <c r="H121" s="190">
        <v>1</v>
      </c>
      <c r="I121" s="191"/>
      <c r="J121" s="192">
        <f>ROUND(I121*H121,2)</f>
        <v>0</v>
      </c>
      <c r="K121" s="188" t="s">
        <v>28</v>
      </c>
      <c r="L121" s="39"/>
      <c r="M121" s="193" t="s">
        <v>28</v>
      </c>
      <c r="N121" s="194" t="s">
        <v>46</v>
      </c>
      <c r="O121" s="64"/>
      <c r="P121" s="195">
        <f>O121*H121</f>
        <v>0</v>
      </c>
      <c r="Q121" s="195">
        <v>0</v>
      </c>
      <c r="R121" s="195">
        <f>Q121*H121</f>
        <v>0</v>
      </c>
      <c r="S121" s="195">
        <v>0.05</v>
      </c>
      <c r="T121" s="196">
        <f>S121*H121</f>
        <v>0.05</v>
      </c>
      <c r="AR121" s="197" t="s">
        <v>189</v>
      </c>
      <c r="AT121" s="197" t="s">
        <v>184</v>
      </c>
      <c r="AU121" s="197" t="s">
        <v>84</v>
      </c>
      <c r="AY121" s="18" t="s">
        <v>182</v>
      </c>
      <c r="BE121" s="198">
        <f>IF(N121="základní",J121,0)</f>
        <v>0</v>
      </c>
      <c r="BF121" s="198">
        <f>IF(N121="snížená",J121,0)</f>
        <v>0</v>
      </c>
      <c r="BG121" s="198">
        <f>IF(N121="zákl. přenesená",J121,0)</f>
        <v>0</v>
      </c>
      <c r="BH121" s="198">
        <f>IF(N121="sníž. přenesená",J121,0)</f>
        <v>0</v>
      </c>
      <c r="BI121" s="198">
        <f>IF(N121="nulová",J121,0)</f>
        <v>0</v>
      </c>
      <c r="BJ121" s="18" t="s">
        <v>82</v>
      </c>
      <c r="BK121" s="198">
        <f>ROUND(I121*H121,2)</f>
        <v>0</v>
      </c>
      <c r="BL121" s="18" t="s">
        <v>189</v>
      </c>
      <c r="BM121" s="197" t="s">
        <v>614</v>
      </c>
    </row>
    <row r="122" spans="2:65" s="1" customFormat="1" ht="19.5">
      <c r="B122" s="35"/>
      <c r="C122" s="36"/>
      <c r="D122" s="199" t="s">
        <v>514</v>
      </c>
      <c r="E122" s="36"/>
      <c r="F122" s="200" t="s">
        <v>615</v>
      </c>
      <c r="G122" s="36"/>
      <c r="H122" s="36"/>
      <c r="I122" s="115"/>
      <c r="J122" s="36"/>
      <c r="K122" s="36"/>
      <c r="L122" s="39"/>
      <c r="M122" s="201"/>
      <c r="N122" s="64"/>
      <c r="O122" s="64"/>
      <c r="P122" s="64"/>
      <c r="Q122" s="64"/>
      <c r="R122" s="64"/>
      <c r="S122" s="64"/>
      <c r="T122" s="65"/>
      <c r="AT122" s="18" t="s">
        <v>514</v>
      </c>
      <c r="AU122" s="18" t="s">
        <v>84</v>
      </c>
    </row>
    <row r="123" spans="2:65" s="11" customFormat="1" ht="22.9" customHeight="1">
      <c r="B123" s="170"/>
      <c r="C123" s="171"/>
      <c r="D123" s="172" t="s">
        <v>74</v>
      </c>
      <c r="E123" s="184" t="s">
        <v>616</v>
      </c>
      <c r="F123" s="184" t="s">
        <v>617</v>
      </c>
      <c r="G123" s="171"/>
      <c r="H123" s="171"/>
      <c r="I123" s="174"/>
      <c r="J123" s="185">
        <f>BK123</f>
        <v>0</v>
      </c>
      <c r="K123" s="171"/>
      <c r="L123" s="176"/>
      <c r="M123" s="177"/>
      <c r="N123" s="178"/>
      <c r="O123" s="178"/>
      <c r="P123" s="179">
        <f>SUM(P124:P133)</f>
        <v>0</v>
      </c>
      <c r="Q123" s="178"/>
      <c r="R123" s="179">
        <f>SUM(R124:R133)</f>
        <v>0</v>
      </c>
      <c r="S123" s="178"/>
      <c r="T123" s="180">
        <f>SUM(T124:T133)</f>
        <v>0</v>
      </c>
      <c r="AR123" s="181" t="s">
        <v>82</v>
      </c>
      <c r="AT123" s="182" t="s">
        <v>74</v>
      </c>
      <c r="AU123" s="182" t="s">
        <v>82</v>
      </c>
      <c r="AY123" s="181" t="s">
        <v>182</v>
      </c>
      <c r="BK123" s="183">
        <f>SUM(BK124:BK133)</f>
        <v>0</v>
      </c>
    </row>
    <row r="124" spans="2:65" s="1" customFormat="1" ht="16.5" customHeight="1">
      <c r="B124" s="35"/>
      <c r="C124" s="186" t="s">
        <v>235</v>
      </c>
      <c r="D124" s="186" t="s">
        <v>184</v>
      </c>
      <c r="E124" s="187" t="s">
        <v>618</v>
      </c>
      <c r="F124" s="188" t="s">
        <v>619</v>
      </c>
      <c r="G124" s="189" t="s">
        <v>243</v>
      </c>
      <c r="H124" s="190">
        <v>1.3320000000000001</v>
      </c>
      <c r="I124" s="191"/>
      <c r="J124" s="192">
        <f>ROUND(I124*H124,2)</f>
        <v>0</v>
      </c>
      <c r="K124" s="188" t="s">
        <v>188</v>
      </c>
      <c r="L124" s="39"/>
      <c r="M124" s="193" t="s">
        <v>28</v>
      </c>
      <c r="N124" s="194" t="s">
        <v>46</v>
      </c>
      <c r="O124" s="64"/>
      <c r="P124" s="195">
        <f>O124*H124</f>
        <v>0</v>
      </c>
      <c r="Q124" s="195">
        <v>0</v>
      </c>
      <c r="R124" s="195">
        <f>Q124*H124</f>
        <v>0</v>
      </c>
      <c r="S124" s="195">
        <v>0</v>
      </c>
      <c r="T124" s="196">
        <f>S124*H124</f>
        <v>0</v>
      </c>
      <c r="AR124" s="197" t="s">
        <v>189</v>
      </c>
      <c r="AT124" s="197" t="s">
        <v>184</v>
      </c>
      <c r="AU124" s="197" t="s">
        <v>84</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189</v>
      </c>
      <c r="BM124" s="197" t="s">
        <v>620</v>
      </c>
    </row>
    <row r="125" spans="2:65" s="1" customFormat="1" ht="58.5">
      <c r="B125" s="35"/>
      <c r="C125" s="36"/>
      <c r="D125" s="199" t="s">
        <v>191</v>
      </c>
      <c r="E125" s="36"/>
      <c r="F125" s="200" t="s">
        <v>621</v>
      </c>
      <c r="G125" s="36"/>
      <c r="H125" s="36"/>
      <c r="I125" s="115"/>
      <c r="J125" s="36"/>
      <c r="K125" s="36"/>
      <c r="L125" s="39"/>
      <c r="M125" s="201"/>
      <c r="N125" s="64"/>
      <c r="O125" s="64"/>
      <c r="P125" s="64"/>
      <c r="Q125" s="64"/>
      <c r="R125" s="64"/>
      <c r="S125" s="64"/>
      <c r="T125" s="65"/>
      <c r="AT125" s="18" t="s">
        <v>191</v>
      </c>
      <c r="AU125" s="18" t="s">
        <v>84</v>
      </c>
    </row>
    <row r="126" spans="2:65" s="1" customFormat="1" ht="19.5">
      <c r="B126" s="35"/>
      <c r="C126" s="36"/>
      <c r="D126" s="199" t="s">
        <v>514</v>
      </c>
      <c r="E126" s="36"/>
      <c r="F126" s="200" t="s">
        <v>622</v>
      </c>
      <c r="G126" s="36"/>
      <c r="H126" s="36"/>
      <c r="I126" s="115"/>
      <c r="J126" s="36"/>
      <c r="K126" s="36"/>
      <c r="L126" s="39"/>
      <c r="M126" s="201"/>
      <c r="N126" s="64"/>
      <c r="O126" s="64"/>
      <c r="P126" s="64"/>
      <c r="Q126" s="64"/>
      <c r="R126" s="64"/>
      <c r="S126" s="64"/>
      <c r="T126" s="65"/>
      <c r="AT126" s="18" t="s">
        <v>514</v>
      </c>
      <c r="AU126" s="18" t="s">
        <v>84</v>
      </c>
    </row>
    <row r="127" spans="2:65" s="1" customFormat="1" ht="24" customHeight="1">
      <c r="B127" s="35"/>
      <c r="C127" s="186" t="s">
        <v>240</v>
      </c>
      <c r="D127" s="186" t="s">
        <v>184</v>
      </c>
      <c r="E127" s="187" t="s">
        <v>623</v>
      </c>
      <c r="F127" s="188" t="s">
        <v>624</v>
      </c>
      <c r="G127" s="189" t="s">
        <v>243</v>
      </c>
      <c r="H127" s="190">
        <v>65.268000000000001</v>
      </c>
      <c r="I127" s="191"/>
      <c r="J127" s="192">
        <f>ROUND(I127*H127,2)</f>
        <v>0</v>
      </c>
      <c r="K127" s="188" t="s">
        <v>188</v>
      </c>
      <c r="L127" s="39"/>
      <c r="M127" s="193" t="s">
        <v>28</v>
      </c>
      <c r="N127" s="194" t="s">
        <v>46</v>
      </c>
      <c r="O127" s="64"/>
      <c r="P127" s="195">
        <f>O127*H127</f>
        <v>0</v>
      </c>
      <c r="Q127" s="195">
        <v>0</v>
      </c>
      <c r="R127" s="195">
        <f>Q127*H127</f>
        <v>0</v>
      </c>
      <c r="S127" s="195">
        <v>0</v>
      </c>
      <c r="T127" s="196">
        <f>S127*H127</f>
        <v>0</v>
      </c>
      <c r="AR127" s="197" t="s">
        <v>189</v>
      </c>
      <c r="AT127" s="197" t="s">
        <v>184</v>
      </c>
      <c r="AU127" s="197" t="s">
        <v>84</v>
      </c>
      <c r="AY127" s="18" t="s">
        <v>182</v>
      </c>
      <c r="BE127" s="198">
        <f>IF(N127="základní",J127,0)</f>
        <v>0</v>
      </c>
      <c r="BF127" s="198">
        <f>IF(N127="snížená",J127,0)</f>
        <v>0</v>
      </c>
      <c r="BG127" s="198">
        <f>IF(N127="zákl. přenesená",J127,0)</f>
        <v>0</v>
      </c>
      <c r="BH127" s="198">
        <f>IF(N127="sníž. přenesená",J127,0)</f>
        <v>0</v>
      </c>
      <c r="BI127" s="198">
        <f>IF(N127="nulová",J127,0)</f>
        <v>0</v>
      </c>
      <c r="BJ127" s="18" t="s">
        <v>82</v>
      </c>
      <c r="BK127" s="198">
        <f>ROUND(I127*H127,2)</f>
        <v>0</v>
      </c>
      <c r="BL127" s="18" t="s">
        <v>189</v>
      </c>
      <c r="BM127" s="197" t="s">
        <v>625</v>
      </c>
    </row>
    <row r="128" spans="2:65" s="1" customFormat="1" ht="58.5">
      <c r="B128" s="35"/>
      <c r="C128" s="36"/>
      <c r="D128" s="199" t="s">
        <v>191</v>
      </c>
      <c r="E128" s="36"/>
      <c r="F128" s="200" t="s">
        <v>621</v>
      </c>
      <c r="G128" s="36"/>
      <c r="H128" s="36"/>
      <c r="I128" s="115"/>
      <c r="J128" s="36"/>
      <c r="K128" s="36"/>
      <c r="L128" s="39"/>
      <c r="M128" s="201"/>
      <c r="N128" s="64"/>
      <c r="O128" s="64"/>
      <c r="P128" s="64"/>
      <c r="Q128" s="64"/>
      <c r="R128" s="64"/>
      <c r="S128" s="64"/>
      <c r="T128" s="65"/>
      <c r="AT128" s="18" t="s">
        <v>191</v>
      </c>
      <c r="AU128" s="18" t="s">
        <v>84</v>
      </c>
    </row>
    <row r="129" spans="2:65" s="12" customFormat="1">
      <c r="B129" s="202"/>
      <c r="C129" s="203"/>
      <c r="D129" s="199" t="s">
        <v>193</v>
      </c>
      <c r="E129" s="204" t="s">
        <v>28</v>
      </c>
      <c r="F129" s="205" t="s">
        <v>626</v>
      </c>
      <c r="G129" s="203"/>
      <c r="H129" s="206">
        <v>65.268000000000001</v>
      </c>
      <c r="I129" s="207"/>
      <c r="J129" s="203"/>
      <c r="K129" s="203"/>
      <c r="L129" s="208"/>
      <c r="M129" s="209"/>
      <c r="N129" s="210"/>
      <c r="O129" s="210"/>
      <c r="P129" s="210"/>
      <c r="Q129" s="210"/>
      <c r="R129" s="210"/>
      <c r="S129" s="210"/>
      <c r="T129" s="211"/>
      <c r="AT129" s="212" t="s">
        <v>193</v>
      </c>
      <c r="AU129" s="212" t="s">
        <v>84</v>
      </c>
      <c r="AV129" s="12" t="s">
        <v>84</v>
      </c>
      <c r="AW129" s="12" t="s">
        <v>36</v>
      </c>
      <c r="AX129" s="12" t="s">
        <v>82</v>
      </c>
      <c r="AY129" s="212" t="s">
        <v>182</v>
      </c>
    </row>
    <row r="130" spans="2:65" s="1" customFormat="1" ht="16.5" customHeight="1">
      <c r="B130" s="35"/>
      <c r="C130" s="186" t="s">
        <v>247</v>
      </c>
      <c r="D130" s="186" t="s">
        <v>184</v>
      </c>
      <c r="E130" s="187" t="s">
        <v>627</v>
      </c>
      <c r="F130" s="188" t="s">
        <v>628</v>
      </c>
      <c r="G130" s="189" t="s">
        <v>243</v>
      </c>
      <c r="H130" s="190">
        <v>1.3320000000000001</v>
      </c>
      <c r="I130" s="191"/>
      <c r="J130" s="192">
        <f>ROUND(I130*H130,2)</f>
        <v>0</v>
      </c>
      <c r="K130" s="188" t="s">
        <v>188</v>
      </c>
      <c r="L130" s="39"/>
      <c r="M130" s="193" t="s">
        <v>28</v>
      </c>
      <c r="N130" s="194" t="s">
        <v>46</v>
      </c>
      <c r="O130" s="64"/>
      <c r="P130" s="195">
        <f>O130*H130</f>
        <v>0</v>
      </c>
      <c r="Q130" s="195">
        <v>0</v>
      </c>
      <c r="R130" s="195">
        <f>Q130*H130</f>
        <v>0</v>
      </c>
      <c r="S130" s="195">
        <v>0</v>
      </c>
      <c r="T130" s="196">
        <f>S130*H130</f>
        <v>0</v>
      </c>
      <c r="AR130" s="197" t="s">
        <v>189</v>
      </c>
      <c r="AT130" s="197" t="s">
        <v>184</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189</v>
      </c>
      <c r="BM130" s="197" t="s">
        <v>629</v>
      </c>
    </row>
    <row r="131" spans="2:65" s="1" customFormat="1" ht="58.5">
      <c r="B131" s="35"/>
      <c r="C131" s="36"/>
      <c r="D131" s="199" t="s">
        <v>191</v>
      </c>
      <c r="E131" s="36"/>
      <c r="F131" s="200" t="s">
        <v>630</v>
      </c>
      <c r="G131" s="36"/>
      <c r="H131" s="36"/>
      <c r="I131" s="115"/>
      <c r="J131" s="36"/>
      <c r="K131" s="36"/>
      <c r="L131" s="39"/>
      <c r="M131" s="201"/>
      <c r="N131" s="64"/>
      <c r="O131" s="64"/>
      <c r="P131" s="64"/>
      <c r="Q131" s="64"/>
      <c r="R131" s="64"/>
      <c r="S131" s="64"/>
      <c r="T131" s="65"/>
      <c r="AT131" s="18" t="s">
        <v>191</v>
      </c>
      <c r="AU131" s="18" t="s">
        <v>84</v>
      </c>
    </row>
    <row r="132" spans="2:65" s="1" customFormat="1" ht="24" customHeight="1">
      <c r="B132" s="35"/>
      <c r="C132" s="186" t="s">
        <v>254</v>
      </c>
      <c r="D132" s="186" t="s">
        <v>184</v>
      </c>
      <c r="E132" s="187" t="s">
        <v>631</v>
      </c>
      <c r="F132" s="188" t="s">
        <v>632</v>
      </c>
      <c r="G132" s="189" t="s">
        <v>243</v>
      </c>
      <c r="H132" s="190">
        <v>1.3320000000000001</v>
      </c>
      <c r="I132" s="191"/>
      <c r="J132" s="192">
        <f>ROUND(I132*H132,2)</f>
        <v>0</v>
      </c>
      <c r="K132" s="188" t="s">
        <v>188</v>
      </c>
      <c r="L132" s="39"/>
      <c r="M132" s="193" t="s">
        <v>28</v>
      </c>
      <c r="N132" s="194" t="s">
        <v>46</v>
      </c>
      <c r="O132" s="64"/>
      <c r="P132" s="195">
        <f>O132*H132</f>
        <v>0</v>
      </c>
      <c r="Q132" s="195">
        <v>0</v>
      </c>
      <c r="R132" s="195">
        <f>Q132*H132</f>
        <v>0</v>
      </c>
      <c r="S132" s="195">
        <v>0</v>
      </c>
      <c r="T132" s="196">
        <f>S132*H132</f>
        <v>0</v>
      </c>
      <c r="AR132" s="197" t="s">
        <v>189</v>
      </c>
      <c r="AT132" s="197" t="s">
        <v>184</v>
      </c>
      <c r="AU132" s="197" t="s">
        <v>84</v>
      </c>
      <c r="AY132" s="18" t="s">
        <v>182</v>
      </c>
      <c r="BE132" s="198">
        <f>IF(N132="základní",J132,0)</f>
        <v>0</v>
      </c>
      <c r="BF132" s="198">
        <f>IF(N132="snížená",J132,0)</f>
        <v>0</v>
      </c>
      <c r="BG132" s="198">
        <f>IF(N132="zákl. přenesená",J132,0)</f>
        <v>0</v>
      </c>
      <c r="BH132" s="198">
        <f>IF(N132="sníž. přenesená",J132,0)</f>
        <v>0</v>
      </c>
      <c r="BI132" s="198">
        <f>IF(N132="nulová",J132,0)</f>
        <v>0</v>
      </c>
      <c r="BJ132" s="18" t="s">
        <v>82</v>
      </c>
      <c r="BK132" s="198">
        <f>ROUND(I132*H132,2)</f>
        <v>0</v>
      </c>
      <c r="BL132" s="18" t="s">
        <v>189</v>
      </c>
      <c r="BM132" s="197" t="s">
        <v>633</v>
      </c>
    </row>
    <row r="133" spans="2:65" s="1" customFormat="1" ht="58.5">
      <c r="B133" s="35"/>
      <c r="C133" s="36"/>
      <c r="D133" s="199" t="s">
        <v>191</v>
      </c>
      <c r="E133" s="36"/>
      <c r="F133" s="200" t="s">
        <v>634</v>
      </c>
      <c r="G133" s="36"/>
      <c r="H133" s="36"/>
      <c r="I133" s="115"/>
      <c r="J133" s="36"/>
      <c r="K133" s="36"/>
      <c r="L133" s="39"/>
      <c r="M133" s="201"/>
      <c r="N133" s="64"/>
      <c r="O133" s="64"/>
      <c r="P133" s="64"/>
      <c r="Q133" s="64"/>
      <c r="R133" s="64"/>
      <c r="S133" s="64"/>
      <c r="T133" s="65"/>
      <c r="AT133" s="18" t="s">
        <v>191</v>
      </c>
      <c r="AU133" s="18" t="s">
        <v>84</v>
      </c>
    </row>
    <row r="134" spans="2:65" s="11" customFormat="1" ht="22.9" customHeight="1">
      <c r="B134" s="170"/>
      <c r="C134" s="171"/>
      <c r="D134" s="172" t="s">
        <v>74</v>
      </c>
      <c r="E134" s="184" t="s">
        <v>337</v>
      </c>
      <c r="F134" s="184" t="s">
        <v>338</v>
      </c>
      <c r="G134" s="171"/>
      <c r="H134" s="171"/>
      <c r="I134" s="174"/>
      <c r="J134" s="185">
        <f>BK134</f>
        <v>0</v>
      </c>
      <c r="K134" s="171"/>
      <c r="L134" s="176"/>
      <c r="M134" s="177"/>
      <c r="N134" s="178"/>
      <c r="O134" s="178"/>
      <c r="P134" s="179">
        <f>P135</f>
        <v>0</v>
      </c>
      <c r="Q134" s="178"/>
      <c r="R134" s="179">
        <f>R135</f>
        <v>0</v>
      </c>
      <c r="S134" s="178"/>
      <c r="T134" s="180">
        <f>T135</f>
        <v>0</v>
      </c>
      <c r="AR134" s="181" t="s">
        <v>82</v>
      </c>
      <c r="AT134" s="182" t="s">
        <v>74</v>
      </c>
      <c r="AU134" s="182" t="s">
        <v>82</v>
      </c>
      <c r="AY134" s="181" t="s">
        <v>182</v>
      </c>
      <c r="BK134" s="183">
        <f>BK135</f>
        <v>0</v>
      </c>
    </row>
    <row r="135" spans="2:65" s="1" customFormat="1" ht="24" customHeight="1">
      <c r="B135" s="35"/>
      <c r="C135" s="186" t="s">
        <v>262</v>
      </c>
      <c r="D135" s="186" t="s">
        <v>184</v>
      </c>
      <c r="E135" s="187" t="s">
        <v>635</v>
      </c>
      <c r="F135" s="188" t="s">
        <v>636</v>
      </c>
      <c r="G135" s="189" t="s">
        <v>243</v>
      </c>
      <c r="H135" s="190">
        <v>1.8640000000000001</v>
      </c>
      <c r="I135" s="191"/>
      <c r="J135" s="192">
        <f>ROUND(I135*H135,2)</f>
        <v>0</v>
      </c>
      <c r="K135" s="188" t="s">
        <v>188</v>
      </c>
      <c r="L135" s="39"/>
      <c r="M135" s="248" t="s">
        <v>28</v>
      </c>
      <c r="N135" s="249" t="s">
        <v>46</v>
      </c>
      <c r="O135" s="235"/>
      <c r="P135" s="250">
        <f>O135*H135</f>
        <v>0</v>
      </c>
      <c r="Q135" s="250">
        <v>0</v>
      </c>
      <c r="R135" s="250">
        <f>Q135*H135</f>
        <v>0</v>
      </c>
      <c r="S135" s="250">
        <v>0</v>
      </c>
      <c r="T135" s="251">
        <f>S135*H135</f>
        <v>0</v>
      </c>
      <c r="AR135" s="197" t="s">
        <v>189</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189</v>
      </c>
      <c r="BM135" s="197" t="s">
        <v>637</v>
      </c>
    </row>
    <row r="136" spans="2:65" s="1" customFormat="1" ht="6.95" customHeight="1">
      <c r="B136" s="47"/>
      <c r="C136" s="48"/>
      <c r="D136" s="48"/>
      <c r="E136" s="48"/>
      <c r="F136" s="48"/>
      <c r="G136" s="48"/>
      <c r="H136" s="48"/>
      <c r="I136" s="138"/>
      <c r="J136" s="48"/>
      <c r="K136" s="48"/>
      <c r="L136" s="39"/>
    </row>
  </sheetData>
  <sheetProtection algorithmName="SHA-512" hashValue="ixUwBcZ474jOSQIjGB0Gm0uGaQrjYA8qbKl1Xzimj5+G1utX8IDKPbbiTku19UW4gUwmSVfQdbeOoWm0XBkAqg==" saltValue="amGSY/8Q3vcxfDbYA7OEsLvTbGY/oEV2q0skC8+pzvzTs2AbtuH6WXi00KmReEd4v6BV95E/zeDyzKClW90LLg==" spinCount="100000" sheet="1" objects="1" scenarios="1" formatColumns="0" formatRows="0" autoFilter="0"/>
  <autoFilter ref="C90:K135"/>
  <mergeCells count="12">
    <mergeCell ref="E83:H83"/>
    <mergeCell ref="L2:V2"/>
    <mergeCell ref="E50:H50"/>
    <mergeCell ref="E52:H52"/>
    <mergeCell ref="E54:H54"/>
    <mergeCell ref="E79:H79"/>
    <mergeCell ref="E81:H81"/>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44"/>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98</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638</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ROUND(J89,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ROUND((SUM(BE89:BE143)),  2)</f>
        <v>0</v>
      </c>
      <c r="I35" s="127">
        <v>0.21</v>
      </c>
      <c r="J35" s="126">
        <f>ROUND(((SUM(BE89:BE143))*I35),  2)</f>
        <v>0</v>
      </c>
      <c r="L35" s="39"/>
    </row>
    <row r="36" spans="2:12" s="1" customFormat="1" ht="14.45" customHeight="1">
      <c r="B36" s="39"/>
      <c r="E36" s="114" t="s">
        <v>47</v>
      </c>
      <c r="F36" s="126">
        <f>ROUND((SUM(BF89:BF143)),  2)</f>
        <v>0</v>
      </c>
      <c r="I36" s="127">
        <v>0.15</v>
      </c>
      <c r="J36" s="126">
        <f>ROUND(((SUM(BF89:BF143))*I36),  2)</f>
        <v>0</v>
      </c>
      <c r="L36" s="39"/>
    </row>
    <row r="37" spans="2:12" s="1" customFormat="1" ht="14.45" hidden="1" customHeight="1">
      <c r="B37" s="39"/>
      <c r="E37" s="114" t="s">
        <v>48</v>
      </c>
      <c r="F37" s="126">
        <f>ROUND((SUM(BG89:BG143)),  2)</f>
        <v>0</v>
      </c>
      <c r="I37" s="127">
        <v>0.21</v>
      </c>
      <c r="J37" s="126">
        <f>0</f>
        <v>0</v>
      </c>
      <c r="L37" s="39"/>
    </row>
    <row r="38" spans="2:12" s="1" customFormat="1" ht="14.45" hidden="1" customHeight="1">
      <c r="B38" s="39"/>
      <c r="E38" s="114" t="s">
        <v>49</v>
      </c>
      <c r="F38" s="126">
        <f>ROUND((SUM(BH89:BH143)),  2)</f>
        <v>0</v>
      </c>
      <c r="I38" s="127">
        <v>0.15</v>
      </c>
      <c r="J38" s="126">
        <f>0</f>
        <v>0</v>
      </c>
      <c r="L38" s="39"/>
    </row>
    <row r="39" spans="2:12" s="1" customFormat="1" ht="14.45" hidden="1" customHeight="1">
      <c r="B39" s="39"/>
      <c r="E39" s="114" t="s">
        <v>50</v>
      </c>
      <c r="F39" s="126">
        <f>ROUND((SUM(BI89:BI143)),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411 - SO 411 – Přeložka kabelu 6kV – SŽDC, SDC</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J89</f>
        <v>0</v>
      </c>
      <c r="K63" s="36"/>
      <c r="L63" s="39"/>
      <c r="AU63" s="18" t="s">
        <v>160</v>
      </c>
    </row>
    <row r="64" spans="2:47" s="8" customFormat="1" ht="24.95" customHeight="1">
      <c r="B64" s="147"/>
      <c r="C64" s="148"/>
      <c r="D64" s="149" t="s">
        <v>161</v>
      </c>
      <c r="E64" s="150"/>
      <c r="F64" s="150"/>
      <c r="G64" s="150"/>
      <c r="H64" s="150"/>
      <c r="I64" s="151"/>
      <c r="J64" s="152">
        <f>J90</f>
        <v>0</v>
      </c>
      <c r="K64" s="148"/>
      <c r="L64" s="153"/>
    </row>
    <row r="65" spans="2:12" s="9" customFormat="1" ht="19.899999999999999" customHeight="1">
      <c r="B65" s="154"/>
      <c r="C65" s="97"/>
      <c r="D65" s="155" t="s">
        <v>165</v>
      </c>
      <c r="E65" s="156"/>
      <c r="F65" s="156"/>
      <c r="G65" s="156"/>
      <c r="H65" s="156"/>
      <c r="I65" s="157"/>
      <c r="J65" s="158">
        <f>J91</f>
        <v>0</v>
      </c>
      <c r="K65" s="97"/>
      <c r="L65" s="159"/>
    </row>
    <row r="66" spans="2:12" s="8" customFormat="1" ht="24.95" customHeight="1">
      <c r="B66" s="147"/>
      <c r="C66" s="148"/>
      <c r="D66" s="149" t="s">
        <v>639</v>
      </c>
      <c r="E66" s="150"/>
      <c r="F66" s="150"/>
      <c r="G66" s="150"/>
      <c r="H66" s="150"/>
      <c r="I66" s="151"/>
      <c r="J66" s="152">
        <f>J94</f>
        <v>0</v>
      </c>
      <c r="K66" s="148"/>
      <c r="L66" s="153"/>
    </row>
    <row r="67" spans="2:12" s="9" customFormat="1" ht="19.899999999999999" customHeight="1">
      <c r="B67" s="154"/>
      <c r="C67" s="97"/>
      <c r="D67" s="155" t="s">
        <v>640</v>
      </c>
      <c r="E67" s="156"/>
      <c r="F67" s="156"/>
      <c r="G67" s="156"/>
      <c r="H67" s="156"/>
      <c r="I67" s="157"/>
      <c r="J67" s="158">
        <f>J95</f>
        <v>0</v>
      </c>
      <c r="K67" s="97"/>
      <c r="L67" s="159"/>
    </row>
    <row r="68" spans="2:12" s="1" customFormat="1" ht="21.75" customHeight="1">
      <c r="B68" s="35"/>
      <c r="C68" s="36"/>
      <c r="D68" s="36"/>
      <c r="E68" s="36"/>
      <c r="F68" s="36"/>
      <c r="G68" s="36"/>
      <c r="H68" s="36"/>
      <c r="I68" s="115"/>
      <c r="J68" s="36"/>
      <c r="K68" s="36"/>
      <c r="L68" s="39"/>
    </row>
    <row r="69" spans="2:12" s="1" customFormat="1" ht="6.95" customHeight="1">
      <c r="B69" s="47"/>
      <c r="C69" s="48"/>
      <c r="D69" s="48"/>
      <c r="E69" s="48"/>
      <c r="F69" s="48"/>
      <c r="G69" s="48"/>
      <c r="H69" s="48"/>
      <c r="I69" s="138"/>
      <c r="J69" s="48"/>
      <c r="K69" s="48"/>
      <c r="L69" s="39"/>
    </row>
    <row r="73" spans="2:12" s="1" customFormat="1" ht="6.95" customHeight="1">
      <c r="B73" s="49"/>
      <c r="C73" s="50"/>
      <c r="D73" s="50"/>
      <c r="E73" s="50"/>
      <c r="F73" s="50"/>
      <c r="G73" s="50"/>
      <c r="H73" s="50"/>
      <c r="I73" s="141"/>
      <c r="J73" s="50"/>
      <c r="K73" s="50"/>
      <c r="L73" s="39"/>
    </row>
    <row r="74" spans="2:12" s="1" customFormat="1" ht="24.95" customHeight="1">
      <c r="B74" s="35"/>
      <c r="C74" s="24" t="s">
        <v>167</v>
      </c>
      <c r="D74" s="36"/>
      <c r="E74" s="36"/>
      <c r="F74" s="36"/>
      <c r="G74" s="36"/>
      <c r="H74" s="36"/>
      <c r="I74" s="115"/>
      <c r="J74" s="36"/>
      <c r="K74" s="36"/>
      <c r="L74" s="39"/>
    </row>
    <row r="75" spans="2:12" s="1" customFormat="1" ht="6.95" customHeight="1">
      <c r="B75" s="35"/>
      <c r="C75" s="36"/>
      <c r="D75" s="36"/>
      <c r="E75" s="36"/>
      <c r="F75" s="36"/>
      <c r="G75" s="36"/>
      <c r="H75" s="36"/>
      <c r="I75" s="115"/>
      <c r="J75" s="36"/>
      <c r="K75" s="36"/>
      <c r="L75" s="39"/>
    </row>
    <row r="76" spans="2:12" s="1" customFormat="1" ht="12" customHeight="1">
      <c r="B76" s="35"/>
      <c r="C76" s="30" t="s">
        <v>16</v>
      </c>
      <c r="D76" s="36"/>
      <c r="E76" s="36"/>
      <c r="F76" s="36"/>
      <c r="G76" s="36"/>
      <c r="H76" s="36"/>
      <c r="I76" s="115"/>
      <c r="J76" s="36"/>
      <c r="K76" s="36"/>
      <c r="L76" s="39"/>
    </row>
    <row r="77" spans="2:12" s="1" customFormat="1" ht="16.5" customHeight="1">
      <c r="B77" s="35"/>
      <c r="C77" s="36"/>
      <c r="D77" s="36"/>
      <c r="E77" s="394" t="str">
        <f>E7</f>
        <v>PD aktualizace - parkoviště P+R ČD, Lysá nad Labem</v>
      </c>
      <c r="F77" s="395"/>
      <c r="G77" s="395"/>
      <c r="H77" s="395"/>
      <c r="I77" s="115"/>
      <c r="J77" s="36"/>
      <c r="K77" s="36"/>
      <c r="L77" s="39"/>
    </row>
    <row r="78" spans="2:12" ht="12" customHeight="1">
      <c r="B78" s="22"/>
      <c r="C78" s="30" t="s">
        <v>152</v>
      </c>
      <c r="D78" s="23"/>
      <c r="E78" s="23"/>
      <c r="F78" s="23"/>
      <c r="G78" s="23"/>
      <c r="H78" s="23"/>
      <c r="J78" s="23"/>
      <c r="K78" s="23"/>
      <c r="L78" s="21"/>
    </row>
    <row r="79" spans="2:12" s="1" customFormat="1" ht="16.5" customHeight="1">
      <c r="B79" s="35"/>
      <c r="C79" s="36"/>
      <c r="D79" s="36"/>
      <c r="E79" s="394" t="s">
        <v>153</v>
      </c>
      <c r="F79" s="393"/>
      <c r="G79" s="393"/>
      <c r="H79" s="393"/>
      <c r="I79" s="115"/>
      <c r="J79" s="36"/>
      <c r="K79" s="36"/>
      <c r="L79" s="39"/>
    </row>
    <row r="80" spans="2:12" s="1" customFormat="1" ht="12" customHeight="1">
      <c r="B80" s="35"/>
      <c r="C80" s="30" t="s">
        <v>154</v>
      </c>
      <c r="D80" s="36"/>
      <c r="E80" s="36"/>
      <c r="F80" s="36"/>
      <c r="G80" s="36"/>
      <c r="H80" s="36"/>
      <c r="I80" s="115"/>
      <c r="J80" s="36"/>
      <c r="K80" s="36"/>
      <c r="L80" s="39"/>
    </row>
    <row r="81" spans="2:65" s="1" customFormat="1" ht="16.5" customHeight="1">
      <c r="B81" s="35"/>
      <c r="C81" s="36"/>
      <c r="D81" s="36"/>
      <c r="E81" s="377" t="str">
        <f>E11</f>
        <v>411 - SO 411 – Přeložka kabelu 6kV – SŽDC, SDC</v>
      </c>
      <c r="F81" s="393"/>
      <c r="G81" s="393"/>
      <c r="H81" s="393"/>
      <c r="I81" s="115"/>
      <c r="J81" s="36"/>
      <c r="K81" s="36"/>
      <c r="L81" s="39"/>
    </row>
    <row r="82" spans="2:65" s="1" customFormat="1" ht="6.95" customHeight="1">
      <c r="B82" s="35"/>
      <c r="C82" s="36"/>
      <c r="D82" s="36"/>
      <c r="E82" s="36"/>
      <c r="F82" s="36"/>
      <c r="G82" s="36"/>
      <c r="H82" s="36"/>
      <c r="I82" s="115"/>
      <c r="J82" s="36"/>
      <c r="K82" s="36"/>
      <c r="L82" s="39"/>
    </row>
    <row r="83" spans="2:65" s="1" customFormat="1" ht="12" customHeight="1">
      <c r="B83" s="35"/>
      <c r="C83" s="30" t="s">
        <v>22</v>
      </c>
      <c r="D83" s="36"/>
      <c r="E83" s="36"/>
      <c r="F83" s="28" t="str">
        <f>F14</f>
        <v>Čapkova ul.</v>
      </c>
      <c r="G83" s="36"/>
      <c r="H83" s="36"/>
      <c r="I83" s="116" t="s">
        <v>24</v>
      </c>
      <c r="J83" s="59" t="str">
        <f>IF(J14="","",J14)</f>
        <v>8. 3. 2019</v>
      </c>
      <c r="K83" s="36"/>
      <c r="L83" s="39"/>
    </row>
    <row r="84" spans="2:65" s="1" customFormat="1" ht="6.95" customHeight="1">
      <c r="B84" s="35"/>
      <c r="C84" s="36"/>
      <c r="D84" s="36"/>
      <c r="E84" s="36"/>
      <c r="F84" s="36"/>
      <c r="G84" s="36"/>
      <c r="H84" s="36"/>
      <c r="I84" s="115"/>
      <c r="J84" s="36"/>
      <c r="K84" s="36"/>
      <c r="L84" s="39"/>
    </row>
    <row r="85" spans="2:65" s="1" customFormat="1" ht="27.95" customHeight="1">
      <c r="B85" s="35"/>
      <c r="C85" s="30" t="s">
        <v>26</v>
      </c>
      <c r="D85" s="36"/>
      <c r="E85" s="36"/>
      <c r="F85" s="28" t="str">
        <f>E17</f>
        <v>Město Lysá nad Labem</v>
      </c>
      <c r="G85" s="36"/>
      <c r="H85" s="36"/>
      <c r="I85" s="116" t="s">
        <v>33</v>
      </c>
      <c r="J85" s="33" t="str">
        <f>E23</f>
        <v>AllPlan Projekt s.r.o.</v>
      </c>
      <c r="K85" s="36"/>
      <c r="L85" s="39"/>
    </row>
    <row r="86" spans="2:65" s="1" customFormat="1" ht="15.2" customHeight="1">
      <c r="B86" s="35"/>
      <c r="C86" s="30" t="s">
        <v>31</v>
      </c>
      <c r="D86" s="36"/>
      <c r="E86" s="36"/>
      <c r="F86" s="28" t="str">
        <f>IF(E20="","",E20)</f>
        <v>Vyplň údaj</v>
      </c>
      <c r="G86" s="36"/>
      <c r="H86" s="36"/>
      <c r="I86" s="116" t="s">
        <v>37</v>
      </c>
      <c r="J86" s="33" t="str">
        <f>E26</f>
        <v>Křišťál</v>
      </c>
      <c r="K86" s="36"/>
      <c r="L86" s="39"/>
    </row>
    <row r="87" spans="2:65" s="1" customFormat="1" ht="10.35" customHeight="1">
      <c r="B87" s="35"/>
      <c r="C87" s="36"/>
      <c r="D87" s="36"/>
      <c r="E87" s="36"/>
      <c r="F87" s="36"/>
      <c r="G87" s="36"/>
      <c r="H87" s="36"/>
      <c r="I87" s="115"/>
      <c r="J87" s="36"/>
      <c r="K87" s="36"/>
      <c r="L87" s="39"/>
    </row>
    <row r="88" spans="2:65" s="10" customFormat="1" ht="29.25" customHeight="1">
      <c r="B88" s="160"/>
      <c r="C88" s="161" t="s">
        <v>168</v>
      </c>
      <c r="D88" s="162" t="s">
        <v>60</v>
      </c>
      <c r="E88" s="162" t="s">
        <v>56</v>
      </c>
      <c r="F88" s="162" t="s">
        <v>57</v>
      </c>
      <c r="G88" s="162" t="s">
        <v>169</v>
      </c>
      <c r="H88" s="162" t="s">
        <v>170</v>
      </c>
      <c r="I88" s="163" t="s">
        <v>171</v>
      </c>
      <c r="J88" s="162" t="s">
        <v>159</v>
      </c>
      <c r="K88" s="164" t="s">
        <v>172</v>
      </c>
      <c r="L88" s="165"/>
      <c r="M88" s="68" t="s">
        <v>28</v>
      </c>
      <c r="N88" s="69" t="s">
        <v>45</v>
      </c>
      <c r="O88" s="69" t="s">
        <v>173</v>
      </c>
      <c r="P88" s="69" t="s">
        <v>174</v>
      </c>
      <c r="Q88" s="69" t="s">
        <v>175</v>
      </c>
      <c r="R88" s="69" t="s">
        <v>176</v>
      </c>
      <c r="S88" s="69" t="s">
        <v>177</v>
      </c>
      <c r="T88" s="70" t="s">
        <v>178</v>
      </c>
    </row>
    <row r="89" spans="2:65" s="1" customFormat="1" ht="22.9" customHeight="1">
      <c r="B89" s="35"/>
      <c r="C89" s="75" t="s">
        <v>179</v>
      </c>
      <c r="D89" s="36"/>
      <c r="E89" s="36"/>
      <c r="F89" s="36"/>
      <c r="G89" s="36"/>
      <c r="H89" s="36"/>
      <c r="I89" s="115"/>
      <c r="J89" s="166">
        <f>BK89</f>
        <v>0</v>
      </c>
      <c r="K89" s="36"/>
      <c r="L89" s="39"/>
      <c r="M89" s="71"/>
      <c r="N89" s="72"/>
      <c r="O89" s="72"/>
      <c r="P89" s="167">
        <f>P90+P94</f>
        <v>0</v>
      </c>
      <c r="Q89" s="72"/>
      <c r="R89" s="167">
        <f>R90+R94</f>
        <v>53.143576019999998</v>
      </c>
      <c r="S89" s="72"/>
      <c r="T89" s="168">
        <f>T90+T94</f>
        <v>0</v>
      </c>
      <c r="AT89" s="18" t="s">
        <v>74</v>
      </c>
      <c r="AU89" s="18" t="s">
        <v>160</v>
      </c>
      <c r="BK89" s="169">
        <f>BK90+BK94</f>
        <v>0</v>
      </c>
    </row>
    <row r="90" spans="2:65" s="11" customFormat="1" ht="25.9" customHeight="1">
      <c r="B90" s="170"/>
      <c r="C90" s="171"/>
      <c r="D90" s="172" t="s">
        <v>74</v>
      </c>
      <c r="E90" s="173" t="s">
        <v>180</v>
      </c>
      <c r="F90" s="173" t="s">
        <v>181</v>
      </c>
      <c r="G90" s="171"/>
      <c r="H90" s="171"/>
      <c r="I90" s="174"/>
      <c r="J90" s="175">
        <f>BK90</f>
        <v>0</v>
      </c>
      <c r="K90" s="171"/>
      <c r="L90" s="176"/>
      <c r="M90" s="177"/>
      <c r="N90" s="178"/>
      <c r="O90" s="178"/>
      <c r="P90" s="179">
        <f>P91</f>
        <v>0</v>
      </c>
      <c r="Q90" s="178"/>
      <c r="R90" s="179">
        <f>R91</f>
        <v>0</v>
      </c>
      <c r="S90" s="178"/>
      <c r="T90" s="180">
        <f>T91</f>
        <v>0</v>
      </c>
      <c r="AR90" s="181" t="s">
        <v>82</v>
      </c>
      <c r="AT90" s="182" t="s">
        <v>74</v>
      </c>
      <c r="AU90" s="182" t="s">
        <v>75</v>
      </c>
      <c r="AY90" s="181" t="s">
        <v>182</v>
      </c>
      <c r="BK90" s="183">
        <f>BK91</f>
        <v>0</v>
      </c>
    </row>
    <row r="91" spans="2:65" s="11" customFormat="1" ht="22.9" customHeight="1">
      <c r="B91" s="170"/>
      <c r="C91" s="171"/>
      <c r="D91" s="172" t="s">
        <v>74</v>
      </c>
      <c r="E91" s="184" t="s">
        <v>235</v>
      </c>
      <c r="F91" s="184" t="s">
        <v>313</v>
      </c>
      <c r="G91" s="171"/>
      <c r="H91" s="171"/>
      <c r="I91" s="174"/>
      <c r="J91" s="185">
        <f>BK91</f>
        <v>0</v>
      </c>
      <c r="K91" s="171"/>
      <c r="L91" s="176"/>
      <c r="M91" s="177"/>
      <c r="N91" s="178"/>
      <c r="O91" s="178"/>
      <c r="P91" s="179">
        <f>SUM(P92:P93)</f>
        <v>0</v>
      </c>
      <c r="Q91" s="178"/>
      <c r="R91" s="179">
        <f>SUM(R92:R93)</f>
        <v>0</v>
      </c>
      <c r="S91" s="178"/>
      <c r="T91" s="180">
        <f>SUM(T92:T93)</f>
        <v>0</v>
      </c>
      <c r="AR91" s="181" t="s">
        <v>82</v>
      </c>
      <c r="AT91" s="182" t="s">
        <v>74</v>
      </c>
      <c r="AU91" s="182" t="s">
        <v>82</v>
      </c>
      <c r="AY91" s="181" t="s">
        <v>182</v>
      </c>
      <c r="BK91" s="183">
        <f>SUM(BK92:BK93)</f>
        <v>0</v>
      </c>
    </row>
    <row r="92" spans="2:65" s="1" customFormat="1" ht="16.5" customHeight="1">
      <c r="B92" s="35"/>
      <c r="C92" s="186" t="s">
        <v>82</v>
      </c>
      <c r="D92" s="186" t="s">
        <v>184</v>
      </c>
      <c r="E92" s="187" t="s">
        <v>641</v>
      </c>
      <c r="F92" s="188" t="s">
        <v>642</v>
      </c>
      <c r="G92" s="189" t="s">
        <v>335</v>
      </c>
      <c r="H92" s="190">
        <v>1</v>
      </c>
      <c r="I92" s="191"/>
      <c r="J92" s="192">
        <f>ROUND(I92*H92,2)</f>
        <v>0</v>
      </c>
      <c r="K92" s="188" t="s">
        <v>28</v>
      </c>
      <c r="L92" s="39"/>
      <c r="M92" s="193" t="s">
        <v>28</v>
      </c>
      <c r="N92" s="194" t="s">
        <v>46</v>
      </c>
      <c r="O92" s="64"/>
      <c r="P92" s="195">
        <f>O92*H92</f>
        <v>0</v>
      </c>
      <c r="Q92" s="195">
        <v>0</v>
      </c>
      <c r="R92" s="195">
        <f>Q92*H92</f>
        <v>0</v>
      </c>
      <c r="S92" s="195">
        <v>0</v>
      </c>
      <c r="T92" s="196">
        <f>S92*H92</f>
        <v>0</v>
      </c>
      <c r="AR92" s="197" t="s">
        <v>189</v>
      </c>
      <c r="AT92" s="197" t="s">
        <v>184</v>
      </c>
      <c r="AU92" s="197" t="s">
        <v>84</v>
      </c>
      <c r="AY92" s="18" t="s">
        <v>182</v>
      </c>
      <c r="BE92" s="198">
        <f>IF(N92="základní",J92,0)</f>
        <v>0</v>
      </c>
      <c r="BF92" s="198">
        <f>IF(N92="snížená",J92,0)</f>
        <v>0</v>
      </c>
      <c r="BG92" s="198">
        <f>IF(N92="zákl. přenesená",J92,0)</f>
        <v>0</v>
      </c>
      <c r="BH92" s="198">
        <f>IF(N92="sníž. přenesená",J92,0)</f>
        <v>0</v>
      </c>
      <c r="BI92" s="198">
        <f>IF(N92="nulová",J92,0)</f>
        <v>0</v>
      </c>
      <c r="BJ92" s="18" t="s">
        <v>82</v>
      </c>
      <c r="BK92" s="198">
        <f>ROUND(I92*H92,2)</f>
        <v>0</v>
      </c>
      <c r="BL92" s="18" t="s">
        <v>189</v>
      </c>
      <c r="BM92" s="197" t="s">
        <v>643</v>
      </c>
    </row>
    <row r="93" spans="2:65" s="1" customFormat="1" ht="19.5">
      <c r="B93" s="35"/>
      <c r="C93" s="36"/>
      <c r="D93" s="199" t="s">
        <v>514</v>
      </c>
      <c r="E93" s="36"/>
      <c r="F93" s="200" t="s">
        <v>644</v>
      </c>
      <c r="G93" s="36"/>
      <c r="H93" s="36"/>
      <c r="I93" s="115"/>
      <c r="J93" s="36"/>
      <c r="K93" s="36"/>
      <c r="L93" s="39"/>
      <c r="M93" s="201"/>
      <c r="N93" s="64"/>
      <c r="O93" s="64"/>
      <c r="P93" s="64"/>
      <c r="Q93" s="64"/>
      <c r="R93" s="64"/>
      <c r="S93" s="64"/>
      <c r="T93" s="65"/>
      <c r="AT93" s="18" t="s">
        <v>514</v>
      </c>
      <c r="AU93" s="18" t="s">
        <v>84</v>
      </c>
    </row>
    <row r="94" spans="2:65" s="11" customFormat="1" ht="25.9" customHeight="1">
      <c r="B94" s="170"/>
      <c r="C94" s="171"/>
      <c r="D94" s="172" t="s">
        <v>74</v>
      </c>
      <c r="E94" s="173" t="s">
        <v>269</v>
      </c>
      <c r="F94" s="173" t="s">
        <v>645</v>
      </c>
      <c r="G94" s="171"/>
      <c r="H94" s="171"/>
      <c r="I94" s="174"/>
      <c r="J94" s="175">
        <f>BK94</f>
        <v>0</v>
      </c>
      <c r="K94" s="171"/>
      <c r="L94" s="176"/>
      <c r="M94" s="177"/>
      <c r="N94" s="178"/>
      <c r="O94" s="178"/>
      <c r="P94" s="179">
        <f>P95</f>
        <v>0</v>
      </c>
      <c r="Q94" s="178"/>
      <c r="R94" s="179">
        <f>R95</f>
        <v>53.143576019999998</v>
      </c>
      <c r="S94" s="178"/>
      <c r="T94" s="180">
        <f>T95</f>
        <v>0</v>
      </c>
      <c r="AR94" s="181" t="s">
        <v>203</v>
      </c>
      <c r="AT94" s="182" t="s">
        <v>74</v>
      </c>
      <c r="AU94" s="182" t="s">
        <v>75</v>
      </c>
      <c r="AY94" s="181" t="s">
        <v>182</v>
      </c>
      <c r="BK94" s="183">
        <f>BK95</f>
        <v>0</v>
      </c>
    </row>
    <row r="95" spans="2:65" s="11" customFormat="1" ht="22.9" customHeight="1">
      <c r="B95" s="170"/>
      <c r="C95" s="171"/>
      <c r="D95" s="172" t="s">
        <v>74</v>
      </c>
      <c r="E95" s="184" t="s">
        <v>646</v>
      </c>
      <c r="F95" s="184" t="s">
        <v>647</v>
      </c>
      <c r="G95" s="171"/>
      <c r="H95" s="171"/>
      <c r="I95" s="174"/>
      <c r="J95" s="185">
        <f>BK95</f>
        <v>0</v>
      </c>
      <c r="K95" s="171"/>
      <c r="L95" s="176"/>
      <c r="M95" s="177"/>
      <c r="N95" s="178"/>
      <c r="O95" s="178"/>
      <c r="P95" s="179">
        <f>SUM(P96:P143)</f>
        <v>0</v>
      </c>
      <c r="Q95" s="178"/>
      <c r="R95" s="179">
        <f>SUM(R96:R143)</f>
        <v>53.143576019999998</v>
      </c>
      <c r="S95" s="178"/>
      <c r="T95" s="180">
        <f>SUM(T96:T143)</f>
        <v>0</v>
      </c>
      <c r="AR95" s="181" t="s">
        <v>203</v>
      </c>
      <c r="AT95" s="182" t="s">
        <v>74</v>
      </c>
      <c r="AU95" s="182" t="s">
        <v>82</v>
      </c>
      <c r="AY95" s="181" t="s">
        <v>182</v>
      </c>
      <c r="BK95" s="183">
        <f>SUM(BK96:BK143)</f>
        <v>0</v>
      </c>
    </row>
    <row r="96" spans="2:65" s="1" customFormat="1" ht="24" customHeight="1">
      <c r="B96" s="35"/>
      <c r="C96" s="186" t="s">
        <v>84</v>
      </c>
      <c r="D96" s="186" t="s">
        <v>184</v>
      </c>
      <c r="E96" s="187" t="s">
        <v>648</v>
      </c>
      <c r="F96" s="188" t="s">
        <v>649</v>
      </c>
      <c r="G96" s="189" t="s">
        <v>317</v>
      </c>
      <c r="H96" s="190">
        <v>115</v>
      </c>
      <c r="I96" s="191"/>
      <c r="J96" s="192">
        <f>ROUND(I96*H96,2)</f>
        <v>0</v>
      </c>
      <c r="K96" s="188" t="s">
        <v>188</v>
      </c>
      <c r="L96" s="39"/>
      <c r="M96" s="193" t="s">
        <v>28</v>
      </c>
      <c r="N96" s="194" t="s">
        <v>46</v>
      </c>
      <c r="O96" s="64"/>
      <c r="P96" s="195">
        <f>O96*H96</f>
        <v>0</v>
      </c>
      <c r="Q96" s="195">
        <v>0</v>
      </c>
      <c r="R96" s="195">
        <f>Q96*H96</f>
        <v>0</v>
      </c>
      <c r="S96" s="195">
        <v>0</v>
      </c>
      <c r="T96" s="196">
        <f>S96*H96</f>
        <v>0</v>
      </c>
      <c r="AR96" s="197" t="s">
        <v>650</v>
      </c>
      <c r="AT96" s="197" t="s">
        <v>184</v>
      </c>
      <c r="AU96" s="197" t="s">
        <v>84</v>
      </c>
      <c r="AY96" s="18" t="s">
        <v>182</v>
      </c>
      <c r="BE96" s="198">
        <f>IF(N96="základní",J96,0)</f>
        <v>0</v>
      </c>
      <c r="BF96" s="198">
        <f>IF(N96="snížená",J96,0)</f>
        <v>0</v>
      </c>
      <c r="BG96" s="198">
        <f>IF(N96="zákl. přenesená",J96,0)</f>
        <v>0</v>
      </c>
      <c r="BH96" s="198">
        <f>IF(N96="sníž. přenesená",J96,0)</f>
        <v>0</v>
      </c>
      <c r="BI96" s="198">
        <f>IF(N96="nulová",J96,0)</f>
        <v>0</v>
      </c>
      <c r="BJ96" s="18" t="s">
        <v>82</v>
      </c>
      <c r="BK96" s="198">
        <f>ROUND(I96*H96,2)</f>
        <v>0</v>
      </c>
      <c r="BL96" s="18" t="s">
        <v>650</v>
      </c>
      <c r="BM96" s="197" t="s">
        <v>651</v>
      </c>
    </row>
    <row r="97" spans="2:65" s="1" customFormat="1" ht="29.25">
      <c r="B97" s="35"/>
      <c r="C97" s="36"/>
      <c r="D97" s="199" t="s">
        <v>191</v>
      </c>
      <c r="E97" s="36"/>
      <c r="F97" s="200" t="s">
        <v>652</v>
      </c>
      <c r="G97" s="36"/>
      <c r="H97" s="36"/>
      <c r="I97" s="115"/>
      <c r="J97" s="36"/>
      <c r="K97" s="36"/>
      <c r="L97" s="39"/>
      <c r="M97" s="201"/>
      <c r="N97" s="64"/>
      <c r="O97" s="64"/>
      <c r="P97" s="64"/>
      <c r="Q97" s="64"/>
      <c r="R97" s="64"/>
      <c r="S97" s="64"/>
      <c r="T97" s="65"/>
      <c r="AT97" s="18" t="s">
        <v>191</v>
      </c>
      <c r="AU97" s="18" t="s">
        <v>84</v>
      </c>
    </row>
    <row r="98" spans="2:65" s="12" customFormat="1">
      <c r="B98" s="202"/>
      <c r="C98" s="203"/>
      <c r="D98" s="199" t="s">
        <v>193</v>
      </c>
      <c r="E98" s="204" t="s">
        <v>28</v>
      </c>
      <c r="F98" s="205" t="s">
        <v>214</v>
      </c>
      <c r="G98" s="203"/>
      <c r="H98" s="206">
        <v>5</v>
      </c>
      <c r="I98" s="207"/>
      <c r="J98" s="203"/>
      <c r="K98" s="203"/>
      <c r="L98" s="208"/>
      <c r="M98" s="209"/>
      <c r="N98" s="210"/>
      <c r="O98" s="210"/>
      <c r="P98" s="210"/>
      <c r="Q98" s="210"/>
      <c r="R98" s="210"/>
      <c r="S98" s="210"/>
      <c r="T98" s="211"/>
      <c r="AT98" s="212" t="s">
        <v>193</v>
      </c>
      <c r="AU98" s="212" t="s">
        <v>84</v>
      </c>
      <c r="AV98" s="12" t="s">
        <v>84</v>
      </c>
      <c r="AW98" s="12" t="s">
        <v>36</v>
      </c>
      <c r="AX98" s="12" t="s">
        <v>75</v>
      </c>
      <c r="AY98" s="212" t="s">
        <v>182</v>
      </c>
    </row>
    <row r="99" spans="2:65" s="12" customFormat="1">
      <c r="B99" s="202"/>
      <c r="C99" s="203"/>
      <c r="D99" s="199" t="s">
        <v>193</v>
      </c>
      <c r="E99" s="204" t="s">
        <v>28</v>
      </c>
      <c r="F99" s="205" t="s">
        <v>653</v>
      </c>
      <c r="G99" s="203"/>
      <c r="H99" s="206">
        <v>110</v>
      </c>
      <c r="I99" s="207"/>
      <c r="J99" s="203"/>
      <c r="K99" s="203"/>
      <c r="L99" s="208"/>
      <c r="M99" s="209"/>
      <c r="N99" s="210"/>
      <c r="O99" s="210"/>
      <c r="P99" s="210"/>
      <c r="Q99" s="210"/>
      <c r="R99" s="210"/>
      <c r="S99" s="210"/>
      <c r="T99" s="211"/>
      <c r="AT99" s="212" t="s">
        <v>193</v>
      </c>
      <c r="AU99" s="212" t="s">
        <v>84</v>
      </c>
      <c r="AV99" s="12" t="s">
        <v>84</v>
      </c>
      <c r="AW99" s="12" t="s">
        <v>36</v>
      </c>
      <c r="AX99" s="12" t="s">
        <v>75</v>
      </c>
      <c r="AY99" s="212" t="s">
        <v>182</v>
      </c>
    </row>
    <row r="100" spans="2:65" s="13" customFormat="1">
      <c r="B100" s="213"/>
      <c r="C100" s="214"/>
      <c r="D100" s="199" t="s">
        <v>193</v>
      </c>
      <c r="E100" s="215" t="s">
        <v>28</v>
      </c>
      <c r="F100" s="216" t="s">
        <v>196</v>
      </c>
      <c r="G100" s="214"/>
      <c r="H100" s="217">
        <v>115</v>
      </c>
      <c r="I100" s="218"/>
      <c r="J100" s="214"/>
      <c r="K100" s="214"/>
      <c r="L100" s="219"/>
      <c r="M100" s="220"/>
      <c r="N100" s="221"/>
      <c r="O100" s="221"/>
      <c r="P100" s="221"/>
      <c r="Q100" s="221"/>
      <c r="R100" s="221"/>
      <c r="S100" s="221"/>
      <c r="T100" s="222"/>
      <c r="AT100" s="223" t="s">
        <v>193</v>
      </c>
      <c r="AU100" s="223" t="s">
        <v>84</v>
      </c>
      <c r="AV100" s="13" t="s">
        <v>189</v>
      </c>
      <c r="AW100" s="13" t="s">
        <v>36</v>
      </c>
      <c r="AX100" s="13" t="s">
        <v>82</v>
      </c>
      <c r="AY100" s="223" t="s">
        <v>182</v>
      </c>
    </row>
    <row r="101" spans="2:65" s="1" customFormat="1" ht="24" customHeight="1">
      <c r="B101" s="35"/>
      <c r="C101" s="186" t="s">
        <v>203</v>
      </c>
      <c r="D101" s="186" t="s">
        <v>184</v>
      </c>
      <c r="E101" s="187" t="s">
        <v>654</v>
      </c>
      <c r="F101" s="188" t="s">
        <v>655</v>
      </c>
      <c r="G101" s="189" t="s">
        <v>317</v>
      </c>
      <c r="H101" s="190">
        <v>115</v>
      </c>
      <c r="I101" s="191"/>
      <c r="J101" s="192">
        <f>ROUND(I101*H101,2)</f>
        <v>0</v>
      </c>
      <c r="K101" s="188" t="s">
        <v>188</v>
      </c>
      <c r="L101" s="39"/>
      <c r="M101" s="193" t="s">
        <v>28</v>
      </c>
      <c r="N101" s="194" t="s">
        <v>46</v>
      </c>
      <c r="O101" s="64"/>
      <c r="P101" s="195">
        <f>O101*H101</f>
        <v>0</v>
      </c>
      <c r="Q101" s="195">
        <v>0</v>
      </c>
      <c r="R101" s="195">
        <f>Q101*H101</f>
        <v>0</v>
      </c>
      <c r="S101" s="195">
        <v>0</v>
      </c>
      <c r="T101" s="196">
        <f>S101*H101</f>
        <v>0</v>
      </c>
      <c r="AR101" s="197" t="s">
        <v>650</v>
      </c>
      <c r="AT101" s="197" t="s">
        <v>184</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650</v>
      </c>
      <c r="BM101" s="197" t="s">
        <v>656</v>
      </c>
    </row>
    <row r="102" spans="2:65" s="1" customFormat="1" ht="19.5">
      <c r="B102" s="35"/>
      <c r="C102" s="36"/>
      <c r="D102" s="199" t="s">
        <v>514</v>
      </c>
      <c r="E102" s="36"/>
      <c r="F102" s="200" t="s">
        <v>657</v>
      </c>
      <c r="G102" s="36"/>
      <c r="H102" s="36"/>
      <c r="I102" s="115"/>
      <c r="J102" s="36"/>
      <c r="K102" s="36"/>
      <c r="L102" s="39"/>
      <c r="M102" s="201"/>
      <c r="N102" s="64"/>
      <c r="O102" s="64"/>
      <c r="P102" s="64"/>
      <c r="Q102" s="64"/>
      <c r="R102" s="64"/>
      <c r="S102" s="64"/>
      <c r="T102" s="65"/>
      <c r="AT102" s="18" t="s">
        <v>514</v>
      </c>
      <c r="AU102" s="18" t="s">
        <v>84</v>
      </c>
    </row>
    <row r="103" spans="2:65" s="12" customFormat="1">
      <c r="B103" s="202"/>
      <c r="C103" s="203"/>
      <c r="D103" s="199" t="s">
        <v>193</v>
      </c>
      <c r="E103" s="204" t="s">
        <v>28</v>
      </c>
      <c r="F103" s="205" t="s">
        <v>658</v>
      </c>
      <c r="G103" s="203"/>
      <c r="H103" s="206">
        <v>115</v>
      </c>
      <c r="I103" s="207"/>
      <c r="J103" s="203"/>
      <c r="K103" s="203"/>
      <c r="L103" s="208"/>
      <c r="M103" s="209"/>
      <c r="N103" s="210"/>
      <c r="O103" s="210"/>
      <c r="P103" s="210"/>
      <c r="Q103" s="210"/>
      <c r="R103" s="210"/>
      <c r="S103" s="210"/>
      <c r="T103" s="211"/>
      <c r="AT103" s="212" t="s">
        <v>193</v>
      </c>
      <c r="AU103" s="212" t="s">
        <v>84</v>
      </c>
      <c r="AV103" s="12" t="s">
        <v>84</v>
      </c>
      <c r="AW103" s="12" t="s">
        <v>36</v>
      </c>
      <c r="AX103" s="12" t="s">
        <v>82</v>
      </c>
      <c r="AY103" s="212" t="s">
        <v>182</v>
      </c>
    </row>
    <row r="104" spans="2:65" s="1" customFormat="1" ht="16.5" customHeight="1">
      <c r="B104" s="35"/>
      <c r="C104" s="186" t="s">
        <v>189</v>
      </c>
      <c r="D104" s="186" t="s">
        <v>184</v>
      </c>
      <c r="E104" s="187" t="s">
        <v>659</v>
      </c>
      <c r="F104" s="188" t="s">
        <v>660</v>
      </c>
      <c r="G104" s="189" t="s">
        <v>317</v>
      </c>
      <c r="H104" s="190">
        <v>230</v>
      </c>
      <c r="I104" s="191"/>
      <c r="J104" s="192">
        <f>ROUND(I104*H104,2)</f>
        <v>0</v>
      </c>
      <c r="K104" s="188" t="s">
        <v>188</v>
      </c>
      <c r="L104" s="39"/>
      <c r="M104" s="193" t="s">
        <v>28</v>
      </c>
      <c r="N104" s="194" t="s">
        <v>46</v>
      </c>
      <c r="O104" s="64"/>
      <c r="P104" s="195">
        <f>O104*H104</f>
        <v>0</v>
      </c>
      <c r="Q104" s="195">
        <v>0</v>
      </c>
      <c r="R104" s="195">
        <f>Q104*H104</f>
        <v>0</v>
      </c>
      <c r="S104" s="195">
        <v>0</v>
      </c>
      <c r="T104" s="196">
        <f>S104*H104</f>
        <v>0</v>
      </c>
      <c r="AR104" s="197" t="s">
        <v>650</v>
      </c>
      <c r="AT104" s="197" t="s">
        <v>184</v>
      </c>
      <c r="AU104" s="197" t="s">
        <v>84</v>
      </c>
      <c r="AY104" s="18" t="s">
        <v>182</v>
      </c>
      <c r="BE104" s="198">
        <f>IF(N104="základní",J104,0)</f>
        <v>0</v>
      </c>
      <c r="BF104" s="198">
        <f>IF(N104="snížená",J104,0)</f>
        <v>0</v>
      </c>
      <c r="BG104" s="198">
        <f>IF(N104="zákl. přenesená",J104,0)</f>
        <v>0</v>
      </c>
      <c r="BH104" s="198">
        <f>IF(N104="sníž. přenesená",J104,0)</f>
        <v>0</v>
      </c>
      <c r="BI104" s="198">
        <f>IF(N104="nulová",J104,0)</f>
        <v>0</v>
      </c>
      <c r="BJ104" s="18" t="s">
        <v>82</v>
      </c>
      <c r="BK104" s="198">
        <f>ROUND(I104*H104,2)</f>
        <v>0</v>
      </c>
      <c r="BL104" s="18" t="s">
        <v>650</v>
      </c>
      <c r="BM104" s="197" t="s">
        <v>661</v>
      </c>
    </row>
    <row r="105" spans="2:65" s="12" customFormat="1">
      <c r="B105" s="202"/>
      <c r="C105" s="203"/>
      <c r="D105" s="199" t="s">
        <v>193</v>
      </c>
      <c r="E105" s="204" t="s">
        <v>28</v>
      </c>
      <c r="F105" s="205" t="s">
        <v>214</v>
      </c>
      <c r="G105" s="203"/>
      <c r="H105" s="206">
        <v>5</v>
      </c>
      <c r="I105" s="207"/>
      <c r="J105" s="203"/>
      <c r="K105" s="203"/>
      <c r="L105" s="208"/>
      <c r="M105" s="209"/>
      <c r="N105" s="210"/>
      <c r="O105" s="210"/>
      <c r="P105" s="210"/>
      <c r="Q105" s="210"/>
      <c r="R105" s="210"/>
      <c r="S105" s="210"/>
      <c r="T105" s="211"/>
      <c r="AT105" s="212" t="s">
        <v>193</v>
      </c>
      <c r="AU105" s="212" t="s">
        <v>84</v>
      </c>
      <c r="AV105" s="12" t="s">
        <v>84</v>
      </c>
      <c r="AW105" s="12" t="s">
        <v>36</v>
      </c>
      <c r="AX105" s="12" t="s">
        <v>75</v>
      </c>
      <c r="AY105" s="212" t="s">
        <v>182</v>
      </c>
    </row>
    <row r="106" spans="2:65" s="12" customFormat="1">
      <c r="B106" s="202"/>
      <c r="C106" s="203"/>
      <c r="D106" s="199" t="s">
        <v>193</v>
      </c>
      <c r="E106" s="204" t="s">
        <v>28</v>
      </c>
      <c r="F106" s="205" t="s">
        <v>662</v>
      </c>
      <c r="G106" s="203"/>
      <c r="H106" s="206">
        <v>5</v>
      </c>
      <c r="I106" s="207"/>
      <c r="J106" s="203"/>
      <c r="K106" s="203"/>
      <c r="L106" s="208"/>
      <c r="M106" s="209"/>
      <c r="N106" s="210"/>
      <c r="O106" s="210"/>
      <c r="P106" s="210"/>
      <c r="Q106" s="210"/>
      <c r="R106" s="210"/>
      <c r="S106" s="210"/>
      <c r="T106" s="211"/>
      <c r="AT106" s="212" t="s">
        <v>193</v>
      </c>
      <c r="AU106" s="212" t="s">
        <v>84</v>
      </c>
      <c r="AV106" s="12" t="s">
        <v>84</v>
      </c>
      <c r="AW106" s="12" t="s">
        <v>36</v>
      </c>
      <c r="AX106" s="12" t="s">
        <v>75</v>
      </c>
      <c r="AY106" s="212" t="s">
        <v>182</v>
      </c>
    </row>
    <row r="107" spans="2:65" s="14" customFormat="1">
      <c r="B107" s="237"/>
      <c r="C107" s="238"/>
      <c r="D107" s="199" t="s">
        <v>193</v>
      </c>
      <c r="E107" s="239" t="s">
        <v>28</v>
      </c>
      <c r="F107" s="240" t="s">
        <v>413</v>
      </c>
      <c r="G107" s="238"/>
      <c r="H107" s="241">
        <v>10</v>
      </c>
      <c r="I107" s="242"/>
      <c r="J107" s="238"/>
      <c r="K107" s="238"/>
      <c r="L107" s="243"/>
      <c r="M107" s="244"/>
      <c r="N107" s="245"/>
      <c r="O107" s="245"/>
      <c r="P107" s="245"/>
      <c r="Q107" s="245"/>
      <c r="R107" s="245"/>
      <c r="S107" s="245"/>
      <c r="T107" s="246"/>
      <c r="AT107" s="247" t="s">
        <v>193</v>
      </c>
      <c r="AU107" s="247" t="s">
        <v>84</v>
      </c>
      <c r="AV107" s="14" t="s">
        <v>203</v>
      </c>
      <c r="AW107" s="14" t="s">
        <v>36</v>
      </c>
      <c r="AX107" s="14" t="s">
        <v>75</v>
      </c>
      <c r="AY107" s="247" t="s">
        <v>182</v>
      </c>
    </row>
    <row r="108" spans="2:65" s="12" customFormat="1">
      <c r="B108" s="202"/>
      <c r="C108" s="203"/>
      <c r="D108" s="199" t="s">
        <v>193</v>
      </c>
      <c r="E108" s="204" t="s">
        <v>28</v>
      </c>
      <c r="F108" s="205" t="s">
        <v>653</v>
      </c>
      <c r="G108" s="203"/>
      <c r="H108" s="206">
        <v>110</v>
      </c>
      <c r="I108" s="207"/>
      <c r="J108" s="203"/>
      <c r="K108" s="203"/>
      <c r="L108" s="208"/>
      <c r="M108" s="209"/>
      <c r="N108" s="210"/>
      <c r="O108" s="210"/>
      <c r="P108" s="210"/>
      <c r="Q108" s="210"/>
      <c r="R108" s="210"/>
      <c r="S108" s="210"/>
      <c r="T108" s="211"/>
      <c r="AT108" s="212" t="s">
        <v>193</v>
      </c>
      <c r="AU108" s="212" t="s">
        <v>84</v>
      </c>
      <c r="AV108" s="12" t="s">
        <v>84</v>
      </c>
      <c r="AW108" s="12" t="s">
        <v>36</v>
      </c>
      <c r="AX108" s="12" t="s">
        <v>75</v>
      </c>
      <c r="AY108" s="212" t="s">
        <v>182</v>
      </c>
    </row>
    <row r="109" spans="2:65" s="12" customFormat="1">
      <c r="B109" s="202"/>
      <c r="C109" s="203"/>
      <c r="D109" s="199" t="s">
        <v>193</v>
      </c>
      <c r="E109" s="204" t="s">
        <v>28</v>
      </c>
      <c r="F109" s="205" t="s">
        <v>663</v>
      </c>
      <c r="G109" s="203"/>
      <c r="H109" s="206">
        <v>110</v>
      </c>
      <c r="I109" s="207"/>
      <c r="J109" s="203"/>
      <c r="K109" s="203"/>
      <c r="L109" s="208"/>
      <c r="M109" s="209"/>
      <c r="N109" s="210"/>
      <c r="O109" s="210"/>
      <c r="P109" s="210"/>
      <c r="Q109" s="210"/>
      <c r="R109" s="210"/>
      <c r="S109" s="210"/>
      <c r="T109" s="211"/>
      <c r="AT109" s="212" t="s">
        <v>193</v>
      </c>
      <c r="AU109" s="212" t="s">
        <v>84</v>
      </c>
      <c r="AV109" s="12" t="s">
        <v>84</v>
      </c>
      <c r="AW109" s="12" t="s">
        <v>36</v>
      </c>
      <c r="AX109" s="12" t="s">
        <v>75</v>
      </c>
      <c r="AY109" s="212" t="s">
        <v>182</v>
      </c>
    </row>
    <row r="110" spans="2:65" s="14" customFormat="1">
      <c r="B110" s="237"/>
      <c r="C110" s="238"/>
      <c r="D110" s="199" t="s">
        <v>193</v>
      </c>
      <c r="E110" s="239" t="s">
        <v>28</v>
      </c>
      <c r="F110" s="240" t="s">
        <v>413</v>
      </c>
      <c r="G110" s="238"/>
      <c r="H110" s="241">
        <v>220</v>
      </c>
      <c r="I110" s="242"/>
      <c r="J110" s="238"/>
      <c r="K110" s="238"/>
      <c r="L110" s="243"/>
      <c r="M110" s="244"/>
      <c r="N110" s="245"/>
      <c r="O110" s="245"/>
      <c r="P110" s="245"/>
      <c r="Q110" s="245"/>
      <c r="R110" s="245"/>
      <c r="S110" s="245"/>
      <c r="T110" s="246"/>
      <c r="AT110" s="247" t="s">
        <v>193</v>
      </c>
      <c r="AU110" s="247" t="s">
        <v>84</v>
      </c>
      <c r="AV110" s="14" t="s">
        <v>203</v>
      </c>
      <c r="AW110" s="14" t="s">
        <v>36</v>
      </c>
      <c r="AX110" s="14" t="s">
        <v>75</v>
      </c>
      <c r="AY110" s="247" t="s">
        <v>182</v>
      </c>
    </row>
    <row r="111" spans="2:65" s="13" customFormat="1">
      <c r="B111" s="213"/>
      <c r="C111" s="214"/>
      <c r="D111" s="199" t="s">
        <v>193</v>
      </c>
      <c r="E111" s="215" t="s">
        <v>28</v>
      </c>
      <c r="F111" s="216" t="s">
        <v>196</v>
      </c>
      <c r="G111" s="214"/>
      <c r="H111" s="217">
        <v>230</v>
      </c>
      <c r="I111" s="218"/>
      <c r="J111" s="214"/>
      <c r="K111" s="214"/>
      <c r="L111" s="219"/>
      <c r="M111" s="220"/>
      <c r="N111" s="221"/>
      <c r="O111" s="221"/>
      <c r="P111" s="221"/>
      <c r="Q111" s="221"/>
      <c r="R111" s="221"/>
      <c r="S111" s="221"/>
      <c r="T111" s="222"/>
      <c r="AT111" s="223" t="s">
        <v>193</v>
      </c>
      <c r="AU111" s="223" t="s">
        <v>84</v>
      </c>
      <c r="AV111" s="13" t="s">
        <v>189</v>
      </c>
      <c r="AW111" s="13" t="s">
        <v>36</v>
      </c>
      <c r="AX111" s="13" t="s">
        <v>82</v>
      </c>
      <c r="AY111" s="223" t="s">
        <v>182</v>
      </c>
    </row>
    <row r="112" spans="2:65" s="1" customFormat="1" ht="16.5" customHeight="1">
      <c r="B112" s="35"/>
      <c r="C112" s="224" t="s">
        <v>214</v>
      </c>
      <c r="D112" s="224" t="s">
        <v>269</v>
      </c>
      <c r="E112" s="225" t="s">
        <v>664</v>
      </c>
      <c r="F112" s="226" t="s">
        <v>665</v>
      </c>
      <c r="G112" s="227" t="s">
        <v>265</v>
      </c>
      <c r="H112" s="228">
        <v>77.816999999999993</v>
      </c>
      <c r="I112" s="229"/>
      <c r="J112" s="230">
        <f>ROUND(I112*H112,2)</f>
        <v>0</v>
      </c>
      <c r="K112" s="226" t="s">
        <v>28</v>
      </c>
      <c r="L112" s="231"/>
      <c r="M112" s="232" t="s">
        <v>28</v>
      </c>
      <c r="N112" s="233" t="s">
        <v>46</v>
      </c>
      <c r="O112" s="64"/>
      <c r="P112" s="195">
        <f>O112*H112</f>
        <v>0</v>
      </c>
      <c r="Q112" s="195">
        <v>0</v>
      </c>
      <c r="R112" s="195">
        <f>Q112*H112</f>
        <v>0</v>
      </c>
      <c r="S112" s="195">
        <v>0</v>
      </c>
      <c r="T112" s="196">
        <f>S112*H112</f>
        <v>0</v>
      </c>
      <c r="AR112" s="197" t="s">
        <v>666</v>
      </c>
      <c r="AT112" s="197" t="s">
        <v>269</v>
      </c>
      <c r="AU112" s="197" t="s">
        <v>84</v>
      </c>
      <c r="AY112" s="18" t="s">
        <v>182</v>
      </c>
      <c r="BE112" s="198">
        <f>IF(N112="základní",J112,0)</f>
        <v>0</v>
      </c>
      <c r="BF112" s="198">
        <f>IF(N112="snížená",J112,0)</f>
        <v>0</v>
      </c>
      <c r="BG112" s="198">
        <f>IF(N112="zákl. přenesená",J112,0)</f>
        <v>0</v>
      </c>
      <c r="BH112" s="198">
        <f>IF(N112="sníž. přenesená",J112,0)</f>
        <v>0</v>
      </c>
      <c r="BI112" s="198">
        <f>IF(N112="nulová",J112,0)</f>
        <v>0</v>
      </c>
      <c r="BJ112" s="18" t="s">
        <v>82</v>
      </c>
      <c r="BK112" s="198">
        <f>ROUND(I112*H112,2)</f>
        <v>0</v>
      </c>
      <c r="BL112" s="18" t="s">
        <v>666</v>
      </c>
      <c r="BM112" s="197" t="s">
        <v>667</v>
      </c>
    </row>
    <row r="113" spans="2:65" s="1" customFormat="1" ht="19.5">
      <c r="B113" s="35"/>
      <c r="C113" s="36"/>
      <c r="D113" s="199" t="s">
        <v>514</v>
      </c>
      <c r="E113" s="36"/>
      <c r="F113" s="200" t="s">
        <v>668</v>
      </c>
      <c r="G113" s="36"/>
      <c r="H113" s="36"/>
      <c r="I113" s="115"/>
      <c r="J113" s="36"/>
      <c r="K113" s="36"/>
      <c r="L113" s="39"/>
      <c r="M113" s="201"/>
      <c r="N113" s="64"/>
      <c r="O113" s="64"/>
      <c r="P113" s="64"/>
      <c r="Q113" s="64"/>
      <c r="R113" s="64"/>
      <c r="S113" s="64"/>
      <c r="T113" s="65"/>
      <c r="AT113" s="18" t="s">
        <v>514</v>
      </c>
      <c r="AU113" s="18" t="s">
        <v>84</v>
      </c>
    </row>
    <row r="114" spans="2:65" s="12" customFormat="1">
      <c r="B114" s="202"/>
      <c r="C114" s="203"/>
      <c r="D114" s="199" t="s">
        <v>193</v>
      </c>
      <c r="E114" s="204" t="s">
        <v>28</v>
      </c>
      <c r="F114" s="205" t="s">
        <v>669</v>
      </c>
      <c r="G114" s="203"/>
      <c r="H114" s="206">
        <v>77.816999999999993</v>
      </c>
      <c r="I114" s="207"/>
      <c r="J114" s="203"/>
      <c r="K114" s="203"/>
      <c r="L114" s="208"/>
      <c r="M114" s="209"/>
      <c r="N114" s="210"/>
      <c r="O114" s="210"/>
      <c r="P114" s="210"/>
      <c r="Q114" s="210"/>
      <c r="R114" s="210"/>
      <c r="S114" s="210"/>
      <c r="T114" s="211"/>
      <c r="AT114" s="212" t="s">
        <v>193</v>
      </c>
      <c r="AU114" s="212" t="s">
        <v>84</v>
      </c>
      <c r="AV114" s="12" t="s">
        <v>84</v>
      </c>
      <c r="AW114" s="12" t="s">
        <v>36</v>
      </c>
      <c r="AX114" s="12" t="s">
        <v>82</v>
      </c>
      <c r="AY114" s="212" t="s">
        <v>182</v>
      </c>
    </row>
    <row r="115" spans="2:65" s="1" customFormat="1" ht="16.5" customHeight="1">
      <c r="B115" s="35"/>
      <c r="C115" s="186" t="s">
        <v>220</v>
      </c>
      <c r="D115" s="186" t="s">
        <v>184</v>
      </c>
      <c r="E115" s="187" t="s">
        <v>670</v>
      </c>
      <c r="F115" s="188" t="s">
        <v>671</v>
      </c>
      <c r="G115" s="189" t="s">
        <v>187</v>
      </c>
      <c r="H115" s="190">
        <v>23.553000000000001</v>
      </c>
      <c r="I115" s="191"/>
      <c r="J115" s="192">
        <f>ROUND(I115*H115,2)</f>
        <v>0</v>
      </c>
      <c r="K115" s="188" t="s">
        <v>188</v>
      </c>
      <c r="L115" s="39"/>
      <c r="M115" s="193" t="s">
        <v>28</v>
      </c>
      <c r="N115" s="194" t="s">
        <v>46</v>
      </c>
      <c r="O115" s="64"/>
      <c r="P115" s="195">
        <f>O115*H115</f>
        <v>0</v>
      </c>
      <c r="Q115" s="195">
        <v>2.2563399999999998</v>
      </c>
      <c r="R115" s="195">
        <f>Q115*H115</f>
        <v>53.143576019999998</v>
      </c>
      <c r="S115" s="195">
        <v>0</v>
      </c>
      <c r="T115" s="196">
        <f>S115*H115</f>
        <v>0</v>
      </c>
      <c r="AR115" s="197" t="s">
        <v>650</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650</v>
      </c>
      <c r="BM115" s="197" t="s">
        <v>672</v>
      </c>
    </row>
    <row r="116" spans="2:65" s="1" customFormat="1" ht="68.25">
      <c r="B116" s="35"/>
      <c r="C116" s="36"/>
      <c r="D116" s="199" t="s">
        <v>191</v>
      </c>
      <c r="E116" s="36"/>
      <c r="F116" s="200" t="s">
        <v>673</v>
      </c>
      <c r="G116" s="36"/>
      <c r="H116" s="36"/>
      <c r="I116" s="115"/>
      <c r="J116" s="36"/>
      <c r="K116" s="36"/>
      <c r="L116" s="39"/>
      <c r="M116" s="201"/>
      <c r="N116" s="64"/>
      <c r="O116" s="64"/>
      <c r="P116" s="64"/>
      <c r="Q116" s="64"/>
      <c r="R116" s="64"/>
      <c r="S116" s="64"/>
      <c r="T116" s="65"/>
      <c r="AT116" s="18" t="s">
        <v>191</v>
      </c>
      <c r="AU116" s="18" t="s">
        <v>84</v>
      </c>
    </row>
    <row r="117" spans="2:65" s="12" customFormat="1">
      <c r="B117" s="202"/>
      <c r="C117" s="203"/>
      <c r="D117" s="199" t="s">
        <v>193</v>
      </c>
      <c r="E117" s="204" t="s">
        <v>28</v>
      </c>
      <c r="F117" s="205" t="s">
        <v>674</v>
      </c>
      <c r="G117" s="203"/>
      <c r="H117" s="206">
        <v>23.553000000000001</v>
      </c>
      <c r="I117" s="207"/>
      <c r="J117" s="203"/>
      <c r="K117" s="203"/>
      <c r="L117" s="208"/>
      <c r="M117" s="209"/>
      <c r="N117" s="210"/>
      <c r="O117" s="210"/>
      <c r="P117" s="210"/>
      <c r="Q117" s="210"/>
      <c r="R117" s="210"/>
      <c r="S117" s="210"/>
      <c r="T117" s="211"/>
      <c r="AT117" s="212" t="s">
        <v>193</v>
      </c>
      <c r="AU117" s="212" t="s">
        <v>84</v>
      </c>
      <c r="AV117" s="12" t="s">
        <v>84</v>
      </c>
      <c r="AW117" s="12" t="s">
        <v>36</v>
      </c>
      <c r="AX117" s="12" t="s">
        <v>82</v>
      </c>
      <c r="AY117" s="212" t="s">
        <v>182</v>
      </c>
    </row>
    <row r="118" spans="2:65" s="1" customFormat="1" ht="16.5" customHeight="1">
      <c r="B118" s="35"/>
      <c r="C118" s="186" t="s">
        <v>225</v>
      </c>
      <c r="D118" s="186" t="s">
        <v>184</v>
      </c>
      <c r="E118" s="187" t="s">
        <v>675</v>
      </c>
      <c r="F118" s="188" t="s">
        <v>676</v>
      </c>
      <c r="G118" s="189" t="s">
        <v>187</v>
      </c>
      <c r="H118" s="190">
        <v>33.924999999999997</v>
      </c>
      <c r="I118" s="191"/>
      <c r="J118" s="192">
        <f>ROUND(I118*H118,2)</f>
        <v>0</v>
      </c>
      <c r="K118" s="188" t="s">
        <v>188</v>
      </c>
      <c r="L118" s="39"/>
      <c r="M118" s="193" t="s">
        <v>28</v>
      </c>
      <c r="N118" s="194" t="s">
        <v>46</v>
      </c>
      <c r="O118" s="64"/>
      <c r="P118" s="195">
        <f>O118*H118</f>
        <v>0</v>
      </c>
      <c r="Q118" s="195">
        <v>0</v>
      </c>
      <c r="R118" s="195">
        <f>Q118*H118</f>
        <v>0</v>
      </c>
      <c r="S118" s="195">
        <v>0</v>
      </c>
      <c r="T118" s="196">
        <f>S118*H118</f>
        <v>0</v>
      </c>
      <c r="AR118" s="197" t="s">
        <v>650</v>
      </c>
      <c r="AT118" s="197" t="s">
        <v>184</v>
      </c>
      <c r="AU118" s="197" t="s">
        <v>84</v>
      </c>
      <c r="AY118" s="18" t="s">
        <v>182</v>
      </c>
      <c r="BE118" s="198">
        <f>IF(N118="základní",J118,0)</f>
        <v>0</v>
      </c>
      <c r="BF118" s="198">
        <f>IF(N118="snížená",J118,0)</f>
        <v>0</v>
      </c>
      <c r="BG118" s="198">
        <f>IF(N118="zákl. přenesená",J118,0)</f>
        <v>0</v>
      </c>
      <c r="BH118" s="198">
        <f>IF(N118="sníž. přenesená",J118,0)</f>
        <v>0</v>
      </c>
      <c r="BI118" s="198">
        <f>IF(N118="nulová",J118,0)</f>
        <v>0</v>
      </c>
      <c r="BJ118" s="18" t="s">
        <v>82</v>
      </c>
      <c r="BK118" s="198">
        <f>ROUND(I118*H118,2)</f>
        <v>0</v>
      </c>
      <c r="BL118" s="18" t="s">
        <v>650</v>
      </c>
      <c r="BM118" s="197" t="s">
        <v>677</v>
      </c>
    </row>
    <row r="119" spans="2:65" s="1" customFormat="1" ht="87.75">
      <c r="B119" s="35"/>
      <c r="C119" s="36"/>
      <c r="D119" s="199" t="s">
        <v>191</v>
      </c>
      <c r="E119" s="36"/>
      <c r="F119" s="200" t="s">
        <v>678</v>
      </c>
      <c r="G119" s="36"/>
      <c r="H119" s="36"/>
      <c r="I119" s="115"/>
      <c r="J119" s="36"/>
      <c r="K119" s="36"/>
      <c r="L119" s="39"/>
      <c r="M119" s="201"/>
      <c r="N119" s="64"/>
      <c r="O119" s="64"/>
      <c r="P119" s="64"/>
      <c r="Q119" s="64"/>
      <c r="R119" s="64"/>
      <c r="S119" s="64"/>
      <c r="T119" s="65"/>
      <c r="AT119" s="18" t="s">
        <v>191</v>
      </c>
      <c r="AU119" s="18" t="s">
        <v>84</v>
      </c>
    </row>
    <row r="120" spans="2:65" s="12" customFormat="1">
      <c r="B120" s="202"/>
      <c r="C120" s="203"/>
      <c r="D120" s="199" t="s">
        <v>193</v>
      </c>
      <c r="E120" s="204" t="s">
        <v>28</v>
      </c>
      <c r="F120" s="205" t="s">
        <v>679</v>
      </c>
      <c r="G120" s="203"/>
      <c r="H120" s="206">
        <v>57.478000000000002</v>
      </c>
      <c r="I120" s="207"/>
      <c r="J120" s="203"/>
      <c r="K120" s="203"/>
      <c r="L120" s="208"/>
      <c r="M120" s="209"/>
      <c r="N120" s="210"/>
      <c r="O120" s="210"/>
      <c r="P120" s="210"/>
      <c r="Q120" s="210"/>
      <c r="R120" s="210"/>
      <c r="S120" s="210"/>
      <c r="T120" s="211"/>
      <c r="AT120" s="212" t="s">
        <v>193</v>
      </c>
      <c r="AU120" s="212" t="s">
        <v>84</v>
      </c>
      <c r="AV120" s="12" t="s">
        <v>84</v>
      </c>
      <c r="AW120" s="12" t="s">
        <v>36</v>
      </c>
      <c r="AX120" s="12" t="s">
        <v>75</v>
      </c>
      <c r="AY120" s="212" t="s">
        <v>182</v>
      </c>
    </row>
    <row r="121" spans="2:65" s="12" customFormat="1">
      <c r="B121" s="202"/>
      <c r="C121" s="203"/>
      <c r="D121" s="199" t="s">
        <v>193</v>
      </c>
      <c r="E121" s="204" t="s">
        <v>28</v>
      </c>
      <c r="F121" s="205" t="s">
        <v>680</v>
      </c>
      <c r="G121" s="203"/>
      <c r="H121" s="206">
        <v>-23.553000000000001</v>
      </c>
      <c r="I121" s="207"/>
      <c r="J121" s="203"/>
      <c r="K121" s="203"/>
      <c r="L121" s="208"/>
      <c r="M121" s="209"/>
      <c r="N121" s="210"/>
      <c r="O121" s="210"/>
      <c r="P121" s="210"/>
      <c r="Q121" s="210"/>
      <c r="R121" s="210"/>
      <c r="S121" s="210"/>
      <c r="T121" s="211"/>
      <c r="AT121" s="212" t="s">
        <v>193</v>
      </c>
      <c r="AU121" s="212" t="s">
        <v>84</v>
      </c>
      <c r="AV121" s="12" t="s">
        <v>84</v>
      </c>
      <c r="AW121" s="12" t="s">
        <v>36</v>
      </c>
      <c r="AX121" s="12" t="s">
        <v>75</v>
      </c>
      <c r="AY121" s="212" t="s">
        <v>182</v>
      </c>
    </row>
    <row r="122" spans="2:65" s="13" customFormat="1">
      <c r="B122" s="213"/>
      <c r="C122" s="214"/>
      <c r="D122" s="199" t="s">
        <v>193</v>
      </c>
      <c r="E122" s="215" t="s">
        <v>28</v>
      </c>
      <c r="F122" s="216" t="s">
        <v>196</v>
      </c>
      <c r="G122" s="214"/>
      <c r="H122" s="217">
        <v>33.924999999999997</v>
      </c>
      <c r="I122" s="218"/>
      <c r="J122" s="214"/>
      <c r="K122" s="214"/>
      <c r="L122" s="219"/>
      <c r="M122" s="220"/>
      <c r="N122" s="221"/>
      <c r="O122" s="221"/>
      <c r="P122" s="221"/>
      <c r="Q122" s="221"/>
      <c r="R122" s="221"/>
      <c r="S122" s="221"/>
      <c r="T122" s="222"/>
      <c r="AT122" s="223" t="s">
        <v>193</v>
      </c>
      <c r="AU122" s="223" t="s">
        <v>84</v>
      </c>
      <c r="AV122" s="13" t="s">
        <v>189</v>
      </c>
      <c r="AW122" s="13" t="s">
        <v>36</v>
      </c>
      <c r="AX122" s="13" t="s">
        <v>82</v>
      </c>
      <c r="AY122" s="223" t="s">
        <v>182</v>
      </c>
    </row>
    <row r="123" spans="2:65" s="1" customFormat="1" ht="24" customHeight="1">
      <c r="B123" s="35"/>
      <c r="C123" s="186" t="s">
        <v>230</v>
      </c>
      <c r="D123" s="186" t="s">
        <v>184</v>
      </c>
      <c r="E123" s="187" t="s">
        <v>681</v>
      </c>
      <c r="F123" s="188" t="s">
        <v>682</v>
      </c>
      <c r="G123" s="189" t="s">
        <v>187</v>
      </c>
      <c r="H123" s="190">
        <v>96.025000000000006</v>
      </c>
      <c r="I123" s="191"/>
      <c r="J123" s="192">
        <f>ROUND(I123*H123,2)</f>
        <v>0</v>
      </c>
      <c r="K123" s="188" t="s">
        <v>188</v>
      </c>
      <c r="L123" s="39"/>
      <c r="M123" s="193" t="s">
        <v>28</v>
      </c>
      <c r="N123" s="194" t="s">
        <v>46</v>
      </c>
      <c r="O123" s="64"/>
      <c r="P123" s="195">
        <f>O123*H123</f>
        <v>0</v>
      </c>
      <c r="Q123" s="195">
        <v>0</v>
      </c>
      <c r="R123" s="195">
        <f>Q123*H123</f>
        <v>0</v>
      </c>
      <c r="S123" s="195">
        <v>0</v>
      </c>
      <c r="T123" s="196">
        <f>S123*H123</f>
        <v>0</v>
      </c>
      <c r="AR123" s="197" t="s">
        <v>650</v>
      </c>
      <c r="AT123" s="197" t="s">
        <v>184</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650</v>
      </c>
      <c r="BM123" s="197" t="s">
        <v>683</v>
      </c>
    </row>
    <row r="124" spans="2:65" s="1" customFormat="1" ht="39">
      <c r="B124" s="35"/>
      <c r="C124" s="36"/>
      <c r="D124" s="199" t="s">
        <v>191</v>
      </c>
      <c r="E124" s="36"/>
      <c r="F124" s="200" t="s">
        <v>684</v>
      </c>
      <c r="G124" s="36"/>
      <c r="H124" s="36"/>
      <c r="I124" s="115"/>
      <c r="J124" s="36"/>
      <c r="K124" s="36"/>
      <c r="L124" s="39"/>
      <c r="M124" s="201"/>
      <c r="N124" s="64"/>
      <c r="O124" s="64"/>
      <c r="P124" s="64"/>
      <c r="Q124" s="64"/>
      <c r="R124" s="64"/>
      <c r="S124" s="64"/>
      <c r="T124" s="65"/>
      <c r="AT124" s="18" t="s">
        <v>191</v>
      </c>
      <c r="AU124" s="18" t="s">
        <v>84</v>
      </c>
    </row>
    <row r="125" spans="2:65" s="12" customFormat="1">
      <c r="B125" s="202"/>
      <c r="C125" s="203"/>
      <c r="D125" s="199" t="s">
        <v>193</v>
      </c>
      <c r="E125" s="204" t="s">
        <v>28</v>
      </c>
      <c r="F125" s="205" t="s">
        <v>685</v>
      </c>
      <c r="G125" s="203"/>
      <c r="H125" s="206">
        <v>62.1</v>
      </c>
      <c r="I125" s="207"/>
      <c r="J125" s="203"/>
      <c r="K125" s="203"/>
      <c r="L125" s="208"/>
      <c r="M125" s="209"/>
      <c r="N125" s="210"/>
      <c r="O125" s="210"/>
      <c r="P125" s="210"/>
      <c r="Q125" s="210"/>
      <c r="R125" s="210"/>
      <c r="S125" s="210"/>
      <c r="T125" s="211"/>
      <c r="AT125" s="212" t="s">
        <v>193</v>
      </c>
      <c r="AU125" s="212" t="s">
        <v>84</v>
      </c>
      <c r="AV125" s="12" t="s">
        <v>84</v>
      </c>
      <c r="AW125" s="12" t="s">
        <v>36</v>
      </c>
      <c r="AX125" s="12" t="s">
        <v>75</v>
      </c>
      <c r="AY125" s="212" t="s">
        <v>182</v>
      </c>
    </row>
    <row r="126" spans="2:65" s="12" customFormat="1">
      <c r="B126" s="202"/>
      <c r="C126" s="203"/>
      <c r="D126" s="199" t="s">
        <v>193</v>
      </c>
      <c r="E126" s="204" t="s">
        <v>28</v>
      </c>
      <c r="F126" s="205" t="s">
        <v>686</v>
      </c>
      <c r="G126" s="203"/>
      <c r="H126" s="206">
        <v>57.478000000000002</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680</v>
      </c>
      <c r="G127" s="203"/>
      <c r="H127" s="206">
        <v>-23.553000000000001</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4" customFormat="1">
      <c r="B128" s="237"/>
      <c r="C128" s="238"/>
      <c r="D128" s="199" t="s">
        <v>193</v>
      </c>
      <c r="E128" s="239" t="s">
        <v>28</v>
      </c>
      <c r="F128" s="240" t="s">
        <v>413</v>
      </c>
      <c r="G128" s="238"/>
      <c r="H128" s="241">
        <v>96.025000000000006</v>
      </c>
      <c r="I128" s="242"/>
      <c r="J128" s="238"/>
      <c r="K128" s="238"/>
      <c r="L128" s="243"/>
      <c r="M128" s="244"/>
      <c r="N128" s="245"/>
      <c r="O128" s="245"/>
      <c r="P128" s="245"/>
      <c r="Q128" s="245"/>
      <c r="R128" s="245"/>
      <c r="S128" s="245"/>
      <c r="T128" s="246"/>
      <c r="AT128" s="247" t="s">
        <v>193</v>
      </c>
      <c r="AU128" s="247" t="s">
        <v>84</v>
      </c>
      <c r="AV128" s="14" t="s">
        <v>203</v>
      </c>
      <c r="AW128" s="14" t="s">
        <v>36</v>
      </c>
      <c r="AX128" s="14" t="s">
        <v>75</v>
      </c>
      <c r="AY128" s="247" t="s">
        <v>182</v>
      </c>
    </row>
    <row r="129" spans="2:65" s="13" customFormat="1">
      <c r="B129" s="213"/>
      <c r="C129" s="214"/>
      <c r="D129" s="199" t="s">
        <v>193</v>
      </c>
      <c r="E129" s="215" t="s">
        <v>28</v>
      </c>
      <c r="F129" s="216" t="s">
        <v>196</v>
      </c>
      <c r="G129" s="214"/>
      <c r="H129" s="217">
        <v>96.025000000000006</v>
      </c>
      <c r="I129" s="218"/>
      <c r="J129" s="214"/>
      <c r="K129" s="214"/>
      <c r="L129" s="219"/>
      <c r="M129" s="220"/>
      <c r="N129" s="221"/>
      <c r="O129" s="221"/>
      <c r="P129" s="221"/>
      <c r="Q129" s="221"/>
      <c r="R129" s="221"/>
      <c r="S129" s="221"/>
      <c r="T129" s="222"/>
      <c r="AT129" s="223" t="s">
        <v>193</v>
      </c>
      <c r="AU129" s="223" t="s">
        <v>84</v>
      </c>
      <c r="AV129" s="13" t="s">
        <v>189</v>
      </c>
      <c r="AW129" s="13" t="s">
        <v>36</v>
      </c>
      <c r="AX129" s="13" t="s">
        <v>82</v>
      </c>
      <c r="AY129" s="223" t="s">
        <v>182</v>
      </c>
    </row>
    <row r="130" spans="2:65" s="1" customFormat="1" ht="24" customHeight="1">
      <c r="B130" s="35"/>
      <c r="C130" s="186" t="s">
        <v>235</v>
      </c>
      <c r="D130" s="186" t="s">
        <v>184</v>
      </c>
      <c r="E130" s="187" t="s">
        <v>687</v>
      </c>
      <c r="F130" s="188" t="s">
        <v>688</v>
      </c>
      <c r="G130" s="189" t="s">
        <v>187</v>
      </c>
      <c r="H130" s="190">
        <v>28.175000000000001</v>
      </c>
      <c r="I130" s="191"/>
      <c r="J130" s="192">
        <f>ROUND(I130*H130,2)</f>
        <v>0</v>
      </c>
      <c r="K130" s="188" t="s">
        <v>188</v>
      </c>
      <c r="L130" s="39"/>
      <c r="M130" s="193" t="s">
        <v>28</v>
      </c>
      <c r="N130" s="194" t="s">
        <v>46</v>
      </c>
      <c r="O130" s="64"/>
      <c r="P130" s="195">
        <f>O130*H130</f>
        <v>0</v>
      </c>
      <c r="Q130" s="195">
        <v>0</v>
      </c>
      <c r="R130" s="195">
        <f>Q130*H130</f>
        <v>0</v>
      </c>
      <c r="S130" s="195">
        <v>0</v>
      </c>
      <c r="T130" s="196">
        <f>S130*H130</f>
        <v>0</v>
      </c>
      <c r="AR130" s="197" t="s">
        <v>650</v>
      </c>
      <c r="AT130" s="197" t="s">
        <v>184</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650</v>
      </c>
      <c r="BM130" s="197" t="s">
        <v>689</v>
      </c>
    </row>
    <row r="131" spans="2:65" s="1" customFormat="1" ht="39">
      <c r="B131" s="35"/>
      <c r="C131" s="36"/>
      <c r="D131" s="199" t="s">
        <v>191</v>
      </c>
      <c r="E131" s="36"/>
      <c r="F131" s="200" t="s">
        <v>684</v>
      </c>
      <c r="G131" s="36"/>
      <c r="H131" s="36"/>
      <c r="I131" s="115"/>
      <c r="J131" s="36"/>
      <c r="K131" s="36"/>
      <c r="L131" s="39"/>
      <c r="M131" s="201"/>
      <c r="N131" s="64"/>
      <c r="O131" s="64"/>
      <c r="P131" s="64"/>
      <c r="Q131" s="64"/>
      <c r="R131" s="64"/>
      <c r="S131" s="64"/>
      <c r="T131" s="65"/>
      <c r="AT131" s="18" t="s">
        <v>191</v>
      </c>
      <c r="AU131" s="18" t="s">
        <v>84</v>
      </c>
    </row>
    <row r="132" spans="2:65" s="12" customFormat="1">
      <c r="B132" s="202"/>
      <c r="C132" s="203"/>
      <c r="D132" s="199" t="s">
        <v>193</v>
      </c>
      <c r="E132" s="204" t="s">
        <v>28</v>
      </c>
      <c r="F132" s="205" t="s">
        <v>690</v>
      </c>
      <c r="G132" s="203"/>
      <c r="H132" s="206">
        <v>62.1</v>
      </c>
      <c r="I132" s="207"/>
      <c r="J132" s="203"/>
      <c r="K132" s="203"/>
      <c r="L132" s="208"/>
      <c r="M132" s="209"/>
      <c r="N132" s="210"/>
      <c r="O132" s="210"/>
      <c r="P132" s="210"/>
      <c r="Q132" s="210"/>
      <c r="R132" s="210"/>
      <c r="S132" s="210"/>
      <c r="T132" s="211"/>
      <c r="AT132" s="212" t="s">
        <v>193</v>
      </c>
      <c r="AU132" s="212" t="s">
        <v>84</v>
      </c>
      <c r="AV132" s="12" t="s">
        <v>84</v>
      </c>
      <c r="AW132" s="12" t="s">
        <v>36</v>
      </c>
      <c r="AX132" s="12" t="s">
        <v>75</v>
      </c>
      <c r="AY132" s="212" t="s">
        <v>182</v>
      </c>
    </row>
    <row r="133" spans="2:65" s="12" customFormat="1">
      <c r="B133" s="202"/>
      <c r="C133" s="203"/>
      <c r="D133" s="199" t="s">
        <v>193</v>
      </c>
      <c r="E133" s="204" t="s">
        <v>28</v>
      </c>
      <c r="F133" s="205" t="s">
        <v>691</v>
      </c>
      <c r="G133" s="203"/>
      <c r="H133" s="206">
        <v>-33.924999999999997</v>
      </c>
      <c r="I133" s="207"/>
      <c r="J133" s="203"/>
      <c r="K133" s="203"/>
      <c r="L133" s="208"/>
      <c r="M133" s="209"/>
      <c r="N133" s="210"/>
      <c r="O133" s="210"/>
      <c r="P133" s="210"/>
      <c r="Q133" s="210"/>
      <c r="R133" s="210"/>
      <c r="S133" s="210"/>
      <c r="T133" s="211"/>
      <c r="AT133" s="212" t="s">
        <v>193</v>
      </c>
      <c r="AU133" s="212" t="s">
        <v>84</v>
      </c>
      <c r="AV133" s="12" t="s">
        <v>84</v>
      </c>
      <c r="AW133" s="12" t="s">
        <v>36</v>
      </c>
      <c r="AX133" s="12" t="s">
        <v>75</v>
      </c>
      <c r="AY133" s="212" t="s">
        <v>182</v>
      </c>
    </row>
    <row r="134" spans="2:65" s="13" customFormat="1">
      <c r="B134" s="213"/>
      <c r="C134" s="214"/>
      <c r="D134" s="199" t="s">
        <v>193</v>
      </c>
      <c r="E134" s="215" t="s">
        <v>28</v>
      </c>
      <c r="F134" s="216" t="s">
        <v>196</v>
      </c>
      <c r="G134" s="214"/>
      <c r="H134" s="217">
        <v>28.175000000000001</v>
      </c>
      <c r="I134" s="218"/>
      <c r="J134" s="214"/>
      <c r="K134" s="214"/>
      <c r="L134" s="219"/>
      <c r="M134" s="220"/>
      <c r="N134" s="221"/>
      <c r="O134" s="221"/>
      <c r="P134" s="221"/>
      <c r="Q134" s="221"/>
      <c r="R134" s="221"/>
      <c r="S134" s="221"/>
      <c r="T134" s="222"/>
      <c r="AT134" s="223" t="s">
        <v>193</v>
      </c>
      <c r="AU134" s="223" t="s">
        <v>84</v>
      </c>
      <c r="AV134" s="13" t="s">
        <v>189</v>
      </c>
      <c r="AW134" s="13" t="s">
        <v>36</v>
      </c>
      <c r="AX134" s="13" t="s">
        <v>82</v>
      </c>
      <c r="AY134" s="223" t="s">
        <v>182</v>
      </c>
    </row>
    <row r="135" spans="2:65" s="1" customFormat="1" ht="36" customHeight="1">
      <c r="B135" s="35"/>
      <c r="C135" s="186" t="s">
        <v>240</v>
      </c>
      <c r="D135" s="186" t="s">
        <v>184</v>
      </c>
      <c r="E135" s="187" t="s">
        <v>692</v>
      </c>
      <c r="F135" s="188" t="s">
        <v>693</v>
      </c>
      <c r="G135" s="189" t="s">
        <v>187</v>
      </c>
      <c r="H135" s="190">
        <v>1380.575</v>
      </c>
      <c r="I135" s="191"/>
      <c r="J135" s="192">
        <f>ROUND(I135*H135,2)</f>
        <v>0</v>
      </c>
      <c r="K135" s="188" t="s">
        <v>188</v>
      </c>
      <c r="L135" s="39"/>
      <c r="M135" s="193" t="s">
        <v>28</v>
      </c>
      <c r="N135" s="194" t="s">
        <v>46</v>
      </c>
      <c r="O135" s="64"/>
      <c r="P135" s="195">
        <f>O135*H135</f>
        <v>0</v>
      </c>
      <c r="Q135" s="195">
        <v>0</v>
      </c>
      <c r="R135" s="195">
        <f>Q135*H135</f>
        <v>0</v>
      </c>
      <c r="S135" s="195">
        <v>0</v>
      </c>
      <c r="T135" s="196">
        <f>S135*H135</f>
        <v>0</v>
      </c>
      <c r="AR135" s="197" t="s">
        <v>650</v>
      </c>
      <c r="AT135" s="197" t="s">
        <v>184</v>
      </c>
      <c r="AU135" s="197" t="s">
        <v>84</v>
      </c>
      <c r="AY135" s="18" t="s">
        <v>182</v>
      </c>
      <c r="BE135" s="198">
        <f>IF(N135="základní",J135,0)</f>
        <v>0</v>
      </c>
      <c r="BF135" s="198">
        <f>IF(N135="snížená",J135,0)</f>
        <v>0</v>
      </c>
      <c r="BG135" s="198">
        <f>IF(N135="zákl. přenesená",J135,0)</f>
        <v>0</v>
      </c>
      <c r="BH135" s="198">
        <f>IF(N135="sníž. přenesená",J135,0)</f>
        <v>0</v>
      </c>
      <c r="BI135" s="198">
        <f>IF(N135="nulová",J135,0)</f>
        <v>0</v>
      </c>
      <c r="BJ135" s="18" t="s">
        <v>82</v>
      </c>
      <c r="BK135" s="198">
        <f>ROUND(I135*H135,2)</f>
        <v>0</v>
      </c>
      <c r="BL135" s="18" t="s">
        <v>650</v>
      </c>
      <c r="BM135" s="197" t="s">
        <v>694</v>
      </c>
    </row>
    <row r="136" spans="2:65" s="1" customFormat="1" ht="39">
      <c r="B136" s="35"/>
      <c r="C136" s="36"/>
      <c r="D136" s="199" t="s">
        <v>191</v>
      </c>
      <c r="E136" s="36"/>
      <c r="F136" s="200" t="s">
        <v>684</v>
      </c>
      <c r="G136" s="36"/>
      <c r="H136" s="36"/>
      <c r="I136" s="115"/>
      <c r="J136" s="36"/>
      <c r="K136" s="36"/>
      <c r="L136" s="39"/>
      <c r="M136" s="201"/>
      <c r="N136" s="64"/>
      <c r="O136" s="64"/>
      <c r="P136" s="64"/>
      <c r="Q136" s="64"/>
      <c r="R136" s="64"/>
      <c r="S136" s="64"/>
      <c r="T136" s="65"/>
      <c r="AT136" s="18" t="s">
        <v>191</v>
      </c>
      <c r="AU136" s="18" t="s">
        <v>84</v>
      </c>
    </row>
    <row r="137" spans="2:65" s="12" customFormat="1">
      <c r="B137" s="202"/>
      <c r="C137" s="203"/>
      <c r="D137" s="199" t="s">
        <v>193</v>
      </c>
      <c r="E137" s="204" t="s">
        <v>28</v>
      </c>
      <c r="F137" s="205" t="s">
        <v>695</v>
      </c>
      <c r="G137" s="203"/>
      <c r="H137" s="206">
        <v>1380.575</v>
      </c>
      <c r="I137" s="207"/>
      <c r="J137" s="203"/>
      <c r="K137" s="203"/>
      <c r="L137" s="208"/>
      <c r="M137" s="209"/>
      <c r="N137" s="210"/>
      <c r="O137" s="210"/>
      <c r="P137" s="210"/>
      <c r="Q137" s="210"/>
      <c r="R137" s="210"/>
      <c r="S137" s="210"/>
      <c r="T137" s="211"/>
      <c r="AT137" s="212" t="s">
        <v>193</v>
      </c>
      <c r="AU137" s="212" t="s">
        <v>84</v>
      </c>
      <c r="AV137" s="12" t="s">
        <v>84</v>
      </c>
      <c r="AW137" s="12" t="s">
        <v>36</v>
      </c>
      <c r="AX137" s="12" t="s">
        <v>82</v>
      </c>
      <c r="AY137" s="212" t="s">
        <v>182</v>
      </c>
    </row>
    <row r="138" spans="2:65" s="1" customFormat="1" ht="24" customHeight="1">
      <c r="B138" s="35"/>
      <c r="C138" s="186" t="s">
        <v>247</v>
      </c>
      <c r="D138" s="186" t="s">
        <v>184</v>
      </c>
      <c r="E138" s="187" t="s">
        <v>696</v>
      </c>
      <c r="F138" s="188" t="s">
        <v>242</v>
      </c>
      <c r="G138" s="189" t="s">
        <v>243</v>
      </c>
      <c r="H138" s="190">
        <v>52.124000000000002</v>
      </c>
      <c r="I138" s="191"/>
      <c r="J138" s="192">
        <f>ROUND(I138*H138,2)</f>
        <v>0</v>
      </c>
      <c r="K138" s="188" t="s">
        <v>188</v>
      </c>
      <c r="L138" s="39"/>
      <c r="M138" s="193" t="s">
        <v>28</v>
      </c>
      <c r="N138" s="194" t="s">
        <v>46</v>
      </c>
      <c r="O138" s="64"/>
      <c r="P138" s="195">
        <f>O138*H138</f>
        <v>0</v>
      </c>
      <c r="Q138" s="195">
        <v>0</v>
      </c>
      <c r="R138" s="195">
        <f>Q138*H138</f>
        <v>0</v>
      </c>
      <c r="S138" s="195">
        <v>0</v>
      </c>
      <c r="T138" s="196">
        <f>S138*H138</f>
        <v>0</v>
      </c>
      <c r="AR138" s="197" t="s">
        <v>650</v>
      </c>
      <c r="AT138" s="197" t="s">
        <v>184</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650</v>
      </c>
      <c r="BM138" s="197" t="s">
        <v>697</v>
      </c>
    </row>
    <row r="139" spans="2:65" s="1" customFormat="1" ht="68.25">
      <c r="B139" s="35"/>
      <c r="C139" s="36"/>
      <c r="D139" s="199" t="s">
        <v>191</v>
      </c>
      <c r="E139" s="36"/>
      <c r="F139" s="200" t="s">
        <v>698</v>
      </c>
      <c r="G139" s="36"/>
      <c r="H139" s="36"/>
      <c r="I139" s="115"/>
      <c r="J139" s="36"/>
      <c r="K139" s="36"/>
      <c r="L139" s="39"/>
      <c r="M139" s="201"/>
      <c r="N139" s="64"/>
      <c r="O139" s="64"/>
      <c r="P139" s="64"/>
      <c r="Q139" s="64"/>
      <c r="R139" s="64"/>
      <c r="S139" s="64"/>
      <c r="T139" s="65"/>
      <c r="AT139" s="18" t="s">
        <v>191</v>
      </c>
      <c r="AU139" s="18" t="s">
        <v>84</v>
      </c>
    </row>
    <row r="140" spans="2:65" s="12" customFormat="1">
      <c r="B140" s="202"/>
      <c r="C140" s="203"/>
      <c r="D140" s="199" t="s">
        <v>193</v>
      </c>
      <c r="E140" s="204" t="s">
        <v>28</v>
      </c>
      <c r="F140" s="205" t="s">
        <v>699</v>
      </c>
      <c r="G140" s="203"/>
      <c r="H140" s="206">
        <v>52.124000000000002</v>
      </c>
      <c r="I140" s="207"/>
      <c r="J140" s="203"/>
      <c r="K140" s="203"/>
      <c r="L140" s="208"/>
      <c r="M140" s="209"/>
      <c r="N140" s="210"/>
      <c r="O140" s="210"/>
      <c r="P140" s="210"/>
      <c r="Q140" s="210"/>
      <c r="R140" s="210"/>
      <c r="S140" s="210"/>
      <c r="T140" s="211"/>
      <c r="AT140" s="212" t="s">
        <v>193</v>
      </c>
      <c r="AU140" s="212" t="s">
        <v>84</v>
      </c>
      <c r="AV140" s="12" t="s">
        <v>84</v>
      </c>
      <c r="AW140" s="12" t="s">
        <v>36</v>
      </c>
      <c r="AX140" s="12" t="s">
        <v>82</v>
      </c>
      <c r="AY140" s="212" t="s">
        <v>182</v>
      </c>
    </row>
    <row r="141" spans="2:65" s="1" customFormat="1" ht="24" customHeight="1">
      <c r="B141" s="35"/>
      <c r="C141" s="186" t="s">
        <v>254</v>
      </c>
      <c r="D141" s="186" t="s">
        <v>184</v>
      </c>
      <c r="E141" s="187" t="s">
        <v>700</v>
      </c>
      <c r="F141" s="188" t="s">
        <v>701</v>
      </c>
      <c r="G141" s="189" t="s">
        <v>250</v>
      </c>
      <c r="H141" s="190">
        <v>69</v>
      </c>
      <c r="I141" s="191"/>
      <c r="J141" s="192">
        <f>ROUND(I141*H141,2)</f>
        <v>0</v>
      </c>
      <c r="K141" s="188" t="s">
        <v>188</v>
      </c>
      <c r="L141" s="39"/>
      <c r="M141" s="193" t="s">
        <v>28</v>
      </c>
      <c r="N141" s="194" t="s">
        <v>46</v>
      </c>
      <c r="O141" s="64"/>
      <c r="P141" s="195">
        <f>O141*H141</f>
        <v>0</v>
      </c>
      <c r="Q141" s="195">
        <v>0</v>
      </c>
      <c r="R141" s="195">
        <f>Q141*H141</f>
        <v>0</v>
      </c>
      <c r="S141" s="195">
        <v>0</v>
      </c>
      <c r="T141" s="196">
        <f>S141*H141</f>
        <v>0</v>
      </c>
      <c r="AR141" s="197" t="s">
        <v>650</v>
      </c>
      <c r="AT141" s="197" t="s">
        <v>184</v>
      </c>
      <c r="AU141" s="197" t="s">
        <v>84</v>
      </c>
      <c r="AY141" s="18" t="s">
        <v>182</v>
      </c>
      <c r="BE141" s="198">
        <f>IF(N141="základní",J141,0)</f>
        <v>0</v>
      </c>
      <c r="BF141" s="198">
        <f>IF(N141="snížená",J141,0)</f>
        <v>0</v>
      </c>
      <c r="BG141" s="198">
        <f>IF(N141="zákl. přenesená",J141,0)</f>
        <v>0</v>
      </c>
      <c r="BH141" s="198">
        <f>IF(N141="sníž. přenesená",J141,0)</f>
        <v>0</v>
      </c>
      <c r="BI141" s="198">
        <f>IF(N141="nulová",J141,0)</f>
        <v>0</v>
      </c>
      <c r="BJ141" s="18" t="s">
        <v>82</v>
      </c>
      <c r="BK141" s="198">
        <f>ROUND(I141*H141,2)</f>
        <v>0</v>
      </c>
      <c r="BL141" s="18" t="s">
        <v>650</v>
      </c>
      <c r="BM141" s="197" t="s">
        <v>702</v>
      </c>
    </row>
    <row r="142" spans="2:65" s="1" customFormat="1" ht="39">
      <c r="B142" s="35"/>
      <c r="C142" s="36"/>
      <c r="D142" s="199" t="s">
        <v>191</v>
      </c>
      <c r="E142" s="36"/>
      <c r="F142" s="200" t="s">
        <v>703</v>
      </c>
      <c r="G142" s="36"/>
      <c r="H142" s="36"/>
      <c r="I142" s="115"/>
      <c r="J142" s="36"/>
      <c r="K142" s="36"/>
      <c r="L142" s="39"/>
      <c r="M142" s="201"/>
      <c r="N142" s="64"/>
      <c r="O142" s="64"/>
      <c r="P142" s="64"/>
      <c r="Q142" s="64"/>
      <c r="R142" s="64"/>
      <c r="S142" s="64"/>
      <c r="T142" s="65"/>
      <c r="AT142" s="18" t="s">
        <v>191</v>
      </c>
      <c r="AU142" s="18" t="s">
        <v>84</v>
      </c>
    </row>
    <row r="143" spans="2:65" s="12" customFormat="1">
      <c r="B143" s="202"/>
      <c r="C143" s="203"/>
      <c r="D143" s="199" t="s">
        <v>193</v>
      </c>
      <c r="E143" s="204" t="s">
        <v>28</v>
      </c>
      <c r="F143" s="205" t="s">
        <v>704</v>
      </c>
      <c r="G143" s="203"/>
      <c r="H143" s="206">
        <v>69</v>
      </c>
      <c r="I143" s="207"/>
      <c r="J143" s="203"/>
      <c r="K143" s="203"/>
      <c r="L143" s="208"/>
      <c r="M143" s="252"/>
      <c r="N143" s="253"/>
      <c r="O143" s="253"/>
      <c r="P143" s="253"/>
      <c r="Q143" s="253"/>
      <c r="R143" s="253"/>
      <c r="S143" s="253"/>
      <c r="T143" s="254"/>
      <c r="AT143" s="212" t="s">
        <v>193</v>
      </c>
      <c r="AU143" s="212" t="s">
        <v>84</v>
      </c>
      <c r="AV143" s="12" t="s">
        <v>84</v>
      </c>
      <c r="AW143" s="12" t="s">
        <v>36</v>
      </c>
      <c r="AX143" s="12" t="s">
        <v>82</v>
      </c>
      <c r="AY143" s="212" t="s">
        <v>182</v>
      </c>
    </row>
    <row r="144" spans="2:65" s="1" customFormat="1" ht="6.95" customHeight="1">
      <c r="B144" s="47"/>
      <c r="C144" s="48"/>
      <c r="D144" s="48"/>
      <c r="E144" s="48"/>
      <c r="F144" s="48"/>
      <c r="G144" s="48"/>
      <c r="H144" s="48"/>
      <c r="I144" s="138"/>
      <c r="J144" s="48"/>
      <c r="K144" s="48"/>
      <c r="L144" s="39"/>
    </row>
  </sheetData>
  <sheetProtection algorithmName="SHA-512" hashValue="b6FiukFPJkiAgM/dxmDoeIIonQIwL4q7/SN4yIf//sobKPGMjyjskkoJFMnH02Sg4Xaue8fw4AOUTxuEjcxe0Q==" saltValue="lmG+MWdYWCbvBHhL30RxCj1Ofbg8XQh6LllE+/pH30NWxQxxE1EfOQ3SUcTA/EUmq10baK07qJq5rL+6zcGlQQ==" spinCount="100000" sheet="1" objects="1" scenarios="1" formatColumns="0" formatRows="0" autoFilter="0"/>
  <autoFilter ref="C88:K143"/>
  <mergeCells count="12">
    <mergeCell ref="E81:H81"/>
    <mergeCell ref="L2:V2"/>
    <mergeCell ref="E50:H50"/>
    <mergeCell ref="E52:H52"/>
    <mergeCell ref="E54:H54"/>
    <mergeCell ref="E77:H77"/>
    <mergeCell ref="E79:H79"/>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37"/>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101</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705</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ROUND(J92,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ROUND((SUM(BE92:BE136)),  2)</f>
        <v>0</v>
      </c>
      <c r="I35" s="127">
        <v>0.21</v>
      </c>
      <c r="J35" s="126">
        <f>ROUND(((SUM(BE92:BE136))*I35),  2)</f>
        <v>0</v>
      </c>
      <c r="L35" s="39"/>
    </row>
    <row r="36" spans="2:12" s="1" customFormat="1" ht="14.45" customHeight="1">
      <c r="B36" s="39"/>
      <c r="E36" s="114" t="s">
        <v>47</v>
      </c>
      <c r="F36" s="126">
        <f>ROUND((SUM(BF92:BF136)),  2)</f>
        <v>0</v>
      </c>
      <c r="I36" s="127">
        <v>0.15</v>
      </c>
      <c r="J36" s="126">
        <f>ROUND(((SUM(BF92:BF136))*I36),  2)</f>
        <v>0</v>
      </c>
      <c r="L36" s="39"/>
    </row>
    <row r="37" spans="2:12" s="1" customFormat="1" ht="14.45" hidden="1" customHeight="1">
      <c r="B37" s="39"/>
      <c r="E37" s="114" t="s">
        <v>48</v>
      </c>
      <c r="F37" s="126">
        <f>ROUND((SUM(BG92:BG136)),  2)</f>
        <v>0</v>
      </c>
      <c r="I37" s="127">
        <v>0.21</v>
      </c>
      <c r="J37" s="126">
        <f>0</f>
        <v>0</v>
      </c>
      <c r="L37" s="39"/>
    </row>
    <row r="38" spans="2:12" s="1" customFormat="1" ht="14.45" hidden="1" customHeight="1">
      <c r="B38" s="39"/>
      <c r="E38" s="114" t="s">
        <v>49</v>
      </c>
      <c r="F38" s="126">
        <f>ROUND((SUM(BH92:BH136)),  2)</f>
        <v>0</v>
      </c>
      <c r="I38" s="127">
        <v>0.15</v>
      </c>
      <c r="J38" s="126">
        <f>0</f>
        <v>0</v>
      </c>
      <c r="L38" s="39"/>
    </row>
    <row r="39" spans="2:12" s="1" customFormat="1" ht="14.45" hidden="1" customHeight="1">
      <c r="B39" s="39"/>
      <c r="E39" s="114" t="s">
        <v>50</v>
      </c>
      <c r="F39" s="126">
        <f>ROUND((SUM(BI92:BI136)),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431 - SO 431 Úpravy kabelů NN – SŽDC, SDC</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J92</f>
        <v>0</v>
      </c>
      <c r="K63" s="36"/>
      <c r="L63" s="39"/>
      <c r="AU63" s="18" t="s">
        <v>160</v>
      </c>
    </row>
    <row r="64" spans="2:47" s="8" customFormat="1" ht="24.95" customHeight="1">
      <c r="B64" s="147"/>
      <c r="C64" s="148"/>
      <c r="D64" s="149" t="s">
        <v>161</v>
      </c>
      <c r="E64" s="150"/>
      <c r="F64" s="150"/>
      <c r="G64" s="150"/>
      <c r="H64" s="150"/>
      <c r="I64" s="151"/>
      <c r="J64" s="152">
        <f>J93</f>
        <v>0</v>
      </c>
      <c r="K64" s="148"/>
      <c r="L64" s="153"/>
    </row>
    <row r="65" spans="2:12" s="9" customFormat="1" ht="19.899999999999999" customHeight="1">
      <c r="B65" s="154"/>
      <c r="C65" s="97"/>
      <c r="D65" s="155" t="s">
        <v>165</v>
      </c>
      <c r="E65" s="156"/>
      <c r="F65" s="156"/>
      <c r="G65" s="156"/>
      <c r="H65" s="156"/>
      <c r="I65" s="157"/>
      <c r="J65" s="158">
        <f>J94</f>
        <v>0</v>
      </c>
      <c r="K65" s="97"/>
      <c r="L65" s="159"/>
    </row>
    <row r="66" spans="2:12" s="9" customFormat="1" ht="19.899999999999999" customHeight="1">
      <c r="B66" s="154"/>
      <c r="C66" s="97"/>
      <c r="D66" s="155" t="s">
        <v>579</v>
      </c>
      <c r="E66" s="156"/>
      <c r="F66" s="156"/>
      <c r="G66" s="156"/>
      <c r="H66" s="156"/>
      <c r="I66" s="157"/>
      <c r="J66" s="158">
        <f>J99</f>
        <v>0</v>
      </c>
      <c r="K66" s="97"/>
      <c r="L66" s="159"/>
    </row>
    <row r="67" spans="2:12" s="8" customFormat="1" ht="24.95" customHeight="1">
      <c r="B67" s="147"/>
      <c r="C67" s="148"/>
      <c r="D67" s="149" t="s">
        <v>348</v>
      </c>
      <c r="E67" s="150"/>
      <c r="F67" s="150"/>
      <c r="G67" s="150"/>
      <c r="H67" s="150"/>
      <c r="I67" s="151"/>
      <c r="J67" s="152">
        <f>J107</f>
        <v>0</v>
      </c>
      <c r="K67" s="148"/>
      <c r="L67" s="153"/>
    </row>
    <row r="68" spans="2:12" s="9" customFormat="1" ht="19.899999999999999" customHeight="1">
      <c r="B68" s="154"/>
      <c r="C68" s="97"/>
      <c r="D68" s="155" t="s">
        <v>706</v>
      </c>
      <c r="E68" s="156"/>
      <c r="F68" s="156"/>
      <c r="G68" s="156"/>
      <c r="H68" s="156"/>
      <c r="I68" s="157"/>
      <c r="J68" s="158">
        <f>J108</f>
        <v>0</v>
      </c>
      <c r="K68" s="97"/>
      <c r="L68" s="159"/>
    </row>
    <row r="69" spans="2:12" s="8" customFormat="1" ht="24.95" customHeight="1">
      <c r="B69" s="147"/>
      <c r="C69" s="148"/>
      <c r="D69" s="149" t="s">
        <v>639</v>
      </c>
      <c r="E69" s="150"/>
      <c r="F69" s="150"/>
      <c r="G69" s="150"/>
      <c r="H69" s="150"/>
      <c r="I69" s="151"/>
      <c r="J69" s="152">
        <f>J111</f>
        <v>0</v>
      </c>
      <c r="K69" s="148"/>
      <c r="L69" s="153"/>
    </row>
    <row r="70" spans="2:12" s="9" customFormat="1" ht="19.899999999999999" customHeight="1">
      <c r="B70" s="154"/>
      <c r="C70" s="97"/>
      <c r="D70" s="155" t="s">
        <v>640</v>
      </c>
      <c r="E70" s="156"/>
      <c r="F70" s="156"/>
      <c r="G70" s="156"/>
      <c r="H70" s="156"/>
      <c r="I70" s="157"/>
      <c r="J70" s="158">
        <f>J112</f>
        <v>0</v>
      </c>
      <c r="K70" s="97"/>
      <c r="L70" s="159"/>
    </row>
    <row r="71" spans="2:12" s="1" customFormat="1" ht="21.75" customHeight="1">
      <c r="B71" s="35"/>
      <c r="C71" s="36"/>
      <c r="D71" s="36"/>
      <c r="E71" s="36"/>
      <c r="F71" s="36"/>
      <c r="G71" s="36"/>
      <c r="H71" s="36"/>
      <c r="I71" s="115"/>
      <c r="J71" s="36"/>
      <c r="K71" s="36"/>
      <c r="L71" s="39"/>
    </row>
    <row r="72" spans="2:12" s="1" customFormat="1" ht="6.95" customHeight="1">
      <c r="B72" s="47"/>
      <c r="C72" s="48"/>
      <c r="D72" s="48"/>
      <c r="E72" s="48"/>
      <c r="F72" s="48"/>
      <c r="G72" s="48"/>
      <c r="H72" s="48"/>
      <c r="I72" s="138"/>
      <c r="J72" s="48"/>
      <c r="K72" s="48"/>
      <c r="L72" s="39"/>
    </row>
    <row r="76" spans="2:12" s="1" customFormat="1" ht="6.95" customHeight="1">
      <c r="B76" s="49"/>
      <c r="C76" s="50"/>
      <c r="D76" s="50"/>
      <c r="E76" s="50"/>
      <c r="F76" s="50"/>
      <c r="G76" s="50"/>
      <c r="H76" s="50"/>
      <c r="I76" s="141"/>
      <c r="J76" s="50"/>
      <c r="K76" s="50"/>
      <c r="L76" s="39"/>
    </row>
    <row r="77" spans="2:12" s="1" customFormat="1" ht="24.95" customHeight="1">
      <c r="B77" s="35"/>
      <c r="C77" s="24" t="s">
        <v>167</v>
      </c>
      <c r="D77" s="36"/>
      <c r="E77" s="36"/>
      <c r="F77" s="36"/>
      <c r="G77" s="36"/>
      <c r="H77" s="36"/>
      <c r="I77" s="115"/>
      <c r="J77" s="36"/>
      <c r="K77" s="36"/>
      <c r="L77" s="39"/>
    </row>
    <row r="78" spans="2:12" s="1" customFormat="1" ht="6.95" customHeight="1">
      <c r="B78" s="35"/>
      <c r="C78" s="36"/>
      <c r="D78" s="36"/>
      <c r="E78" s="36"/>
      <c r="F78" s="36"/>
      <c r="G78" s="36"/>
      <c r="H78" s="36"/>
      <c r="I78" s="115"/>
      <c r="J78" s="36"/>
      <c r="K78" s="36"/>
      <c r="L78" s="39"/>
    </row>
    <row r="79" spans="2:12" s="1" customFormat="1" ht="12" customHeight="1">
      <c r="B79" s="35"/>
      <c r="C79" s="30" t="s">
        <v>16</v>
      </c>
      <c r="D79" s="36"/>
      <c r="E79" s="36"/>
      <c r="F79" s="36"/>
      <c r="G79" s="36"/>
      <c r="H79" s="36"/>
      <c r="I79" s="115"/>
      <c r="J79" s="36"/>
      <c r="K79" s="36"/>
      <c r="L79" s="39"/>
    </row>
    <row r="80" spans="2:12" s="1" customFormat="1" ht="16.5" customHeight="1">
      <c r="B80" s="35"/>
      <c r="C80" s="36"/>
      <c r="D80" s="36"/>
      <c r="E80" s="394" t="str">
        <f>E7</f>
        <v>PD aktualizace - parkoviště P+R ČD, Lysá nad Labem</v>
      </c>
      <c r="F80" s="395"/>
      <c r="G80" s="395"/>
      <c r="H80" s="395"/>
      <c r="I80" s="115"/>
      <c r="J80" s="36"/>
      <c r="K80" s="36"/>
      <c r="L80" s="39"/>
    </row>
    <row r="81" spans="2:65" ht="12" customHeight="1">
      <c r="B81" s="22"/>
      <c r="C81" s="30" t="s">
        <v>152</v>
      </c>
      <c r="D81" s="23"/>
      <c r="E81" s="23"/>
      <c r="F81" s="23"/>
      <c r="G81" s="23"/>
      <c r="H81" s="23"/>
      <c r="J81" s="23"/>
      <c r="K81" s="23"/>
      <c r="L81" s="21"/>
    </row>
    <row r="82" spans="2:65" s="1" customFormat="1" ht="16.5" customHeight="1">
      <c r="B82" s="35"/>
      <c r="C82" s="36"/>
      <c r="D82" s="36"/>
      <c r="E82" s="394" t="s">
        <v>153</v>
      </c>
      <c r="F82" s="393"/>
      <c r="G82" s="393"/>
      <c r="H82" s="393"/>
      <c r="I82" s="115"/>
      <c r="J82" s="36"/>
      <c r="K82" s="36"/>
      <c r="L82" s="39"/>
    </row>
    <row r="83" spans="2:65" s="1" customFormat="1" ht="12" customHeight="1">
      <c r="B83" s="35"/>
      <c r="C83" s="30" t="s">
        <v>154</v>
      </c>
      <c r="D83" s="36"/>
      <c r="E83" s="36"/>
      <c r="F83" s="36"/>
      <c r="G83" s="36"/>
      <c r="H83" s="36"/>
      <c r="I83" s="115"/>
      <c r="J83" s="36"/>
      <c r="K83" s="36"/>
      <c r="L83" s="39"/>
    </row>
    <row r="84" spans="2:65" s="1" customFormat="1" ht="16.5" customHeight="1">
      <c r="B84" s="35"/>
      <c r="C84" s="36"/>
      <c r="D84" s="36"/>
      <c r="E84" s="377" t="str">
        <f>E11</f>
        <v>431 - SO 431 Úpravy kabelů NN – SŽDC, SDC</v>
      </c>
      <c r="F84" s="393"/>
      <c r="G84" s="393"/>
      <c r="H84" s="393"/>
      <c r="I84" s="115"/>
      <c r="J84" s="36"/>
      <c r="K84" s="36"/>
      <c r="L84" s="39"/>
    </row>
    <row r="85" spans="2:65" s="1" customFormat="1" ht="6.95" customHeight="1">
      <c r="B85" s="35"/>
      <c r="C85" s="36"/>
      <c r="D85" s="36"/>
      <c r="E85" s="36"/>
      <c r="F85" s="36"/>
      <c r="G85" s="36"/>
      <c r="H85" s="36"/>
      <c r="I85" s="115"/>
      <c r="J85" s="36"/>
      <c r="K85" s="36"/>
      <c r="L85" s="39"/>
    </row>
    <row r="86" spans="2:65" s="1" customFormat="1" ht="12" customHeight="1">
      <c r="B86" s="35"/>
      <c r="C86" s="30" t="s">
        <v>22</v>
      </c>
      <c r="D86" s="36"/>
      <c r="E86" s="36"/>
      <c r="F86" s="28" t="str">
        <f>F14</f>
        <v>Čapkova ul.</v>
      </c>
      <c r="G86" s="36"/>
      <c r="H86" s="36"/>
      <c r="I86" s="116" t="s">
        <v>24</v>
      </c>
      <c r="J86" s="59" t="str">
        <f>IF(J14="","",J14)</f>
        <v>8. 3. 2019</v>
      </c>
      <c r="K86" s="36"/>
      <c r="L86" s="39"/>
    </row>
    <row r="87" spans="2:65" s="1" customFormat="1" ht="6.95" customHeight="1">
      <c r="B87" s="35"/>
      <c r="C87" s="36"/>
      <c r="D87" s="36"/>
      <c r="E87" s="36"/>
      <c r="F87" s="36"/>
      <c r="G87" s="36"/>
      <c r="H87" s="36"/>
      <c r="I87" s="115"/>
      <c r="J87" s="36"/>
      <c r="K87" s="36"/>
      <c r="L87" s="39"/>
    </row>
    <row r="88" spans="2:65" s="1" customFormat="1" ht="27.95" customHeight="1">
      <c r="B88" s="35"/>
      <c r="C88" s="30" t="s">
        <v>26</v>
      </c>
      <c r="D88" s="36"/>
      <c r="E88" s="36"/>
      <c r="F88" s="28" t="str">
        <f>E17</f>
        <v>Město Lysá nad Labem</v>
      </c>
      <c r="G88" s="36"/>
      <c r="H88" s="36"/>
      <c r="I88" s="116" t="s">
        <v>33</v>
      </c>
      <c r="J88" s="33" t="str">
        <f>E23</f>
        <v>AllPlan Projekt s.r.o.</v>
      </c>
      <c r="K88" s="36"/>
      <c r="L88" s="39"/>
    </row>
    <row r="89" spans="2:65" s="1" customFormat="1" ht="15.2" customHeight="1">
      <c r="B89" s="35"/>
      <c r="C89" s="30" t="s">
        <v>31</v>
      </c>
      <c r="D89" s="36"/>
      <c r="E89" s="36"/>
      <c r="F89" s="28" t="str">
        <f>IF(E20="","",E20)</f>
        <v>Vyplň údaj</v>
      </c>
      <c r="G89" s="36"/>
      <c r="H89" s="36"/>
      <c r="I89" s="116" t="s">
        <v>37</v>
      </c>
      <c r="J89" s="33" t="str">
        <f>E26</f>
        <v>Křišťál</v>
      </c>
      <c r="K89" s="36"/>
      <c r="L89" s="39"/>
    </row>
    <row r="90" spans="2:65" s="1" customFormat="1" ht="10.35" customHeight="1">
      <c r="B90" s="35"/>
      <c r="C90" s="36"/>
      <c r="D90" s="36"/>
      <c r="E90" s="36"/>
      <c r="F90" s="36"/>
      <c r="G90" s="36"/>
      <c r="H90" s="36"/>
      <c r="I90" s="115"/>
      <c r="J90" s="36"/>
      <c r="K90" s="36"/>
      <c r="L90" s="39"/>
    </row>
    <row r="91" spans="2:65" s="10" customFormat="1" ht="29.25" customHeight="1">
      <c r="B91" s="160"/>
      <c r="C91" s="161" t="s">
        <v>168</v>
      </c>
      <c r="D91" s="162" t="s">
        <v>60</v>
      </c>
      <c r="E91" s="162" t="s">
        <v>56</v>
      </c>
      <c r="F91" s="162" t="s">
        <v>57</v>
      </c>
      <c r="G91" s="162" t="s">
        <v>169</v>
      </c>
      <c r="H91" s="162" t="s">
        <v>170</v>
      </c>
      <c r="I91" s="163" t="s">
        <v>171</v>
      </c>
      <c r="J91" s="162" t="s">
        <v>159</v>
      </c>
      <c r="K91" s="164" t="s">
        <v>172</v>
      </c>
      <c r="L91" s="165"/>
      <c r="M91" s="68" t="s">
        <v>28</v>
      </c>
      <c r="N91" s="69" t="s">
        <v>45</v>
      </c>
      <c r="O91" s="69" t="s">
        <v>173</v>
      </c>
      <c r="P91" s="69" t="s">
        <v>174</v>
      </c>
      <c r="Q91" s="69" t="s">
        <v>175</v>
      </c>
      <c r="R91" s="69" t="s">
        <v>176</v>
      </c>
      <c r="S91" s="69" t="s">
        <v>177</v>
      </c>
      <c r="T91" s="70" t="s">
        <v>178</v>
      </c>
    </row>
    <row r="92" spans="2:65" s="1" customFormat="1" ht="22.9" customHeight="1">
      <c r="B92" s="35"/>
      <c r="C92" s="75" t="s">
        <v>179</v>
      </c>
      <c r="D92" s="36"/>
      <c r="E92" s="36"/>
      <c r="F92" s="36"/>
      <c r="G92" s="36"/>
      <c r="H92" s="36"/>
      <c r="I92" s="115"/>
      <c r="J92" s="166">
        <f>BK92</f>
        <v>0</v>
      </c>
      <c r="K92" s="36"/>
      <c r="L92" s="39"/>
      <c r="M92" s="71"/>
      <c r="N92" s="72"/>
      <c r="O92" s="72"/>
      <c r="P92" s="167">
        <f>P93+P107+P111</f>
        <v>0</v>
      </c>
      <c r="Q92" s="72"/>
      <c r="R92" s="167">
        <f>R93+R107+R111</f>
        <v>2.9399999999999999E-3</v>
      </c>
      <c r="S92" s="72"/>
      <c r="T92" s="168">
        <f>T93+T107+T111</f>
        <v>0.44180000000000003</v>
      </c>
      <c r="AT92" s="18" t="s">
        <v>74</v>
      </c>
      <c r="AU92" s="18" t="s">
        <v>160</v>
      </c>
      <c r="BK92" s="169">
        <f>BK93+BK107+BK111</f>
        <v>0</v>
      </c>
    </row>
    <row r="93" spans="2:65" s="11" customFormat="1" ht="25.9" customHeight="1">
      <c r="B93" s="170"/>
      <c r="C93" s="171"/>
      <c r="D93" s="172" t="s">
        <v>74</v>
      </c>
      <c r="E93" s="173" t="s">
        <v>180</v>
      </c>
      <c r="F93" s="173" t="s">
        <v>181</v>
      </c>
      <c r="G93" s="171"/>
      <c r="H93" s="171"/>
      <c r="I93" s="174"/>
      <c r="J93" s="175">
        <f>BK93</f>
        <v>0</v>
      </c>
      <c r="K93" s="171"/>
      <c r="L93" s="176"/>
      <c r="M93" s="177"/>
      <c r="N93" s="178"/>
      <c r="O93" s="178"/>
      <c r="P93" s="179">
        <f>P94+P99</f>
        <v>0</v>
      </c>
      <c r="Q93" s="178"/>
      <c r="R93" s="179">
        <f>R94+R99</f>
        <v>0</v>
      </c>
      <c r="S93" s="178"/>
      <c r="T93" s="180">
        <f>T94+T99</f>
        <v>0.44</v>
      </c>
      <c r="AR93" s="181" t="s">
        <v>82</v>
      </c>
      <c r="AT93" s="182" t="s">
        <v>74</v>
      </c>
      <c r="AU93" s="182" t="s">
        <v>75</v>
      </c>
      <c r="AY93" s="181" t="s">
        <v>182</v>
      </c>
      <c r="BK93" s="183">
        <f>BK94+BK99</f>
        <v>0</v>
      </c>
    </row>
    <row r="94" spans="2:65" s="11" customFormat="1" ht="22.9" customHeight="1">
      <c r="B94" s="170"/>
      <c r="C94" s="171"/>
      <c r="D94" s="172" t="s">
        <v>74</v>
      </c>
      <c r="E94" s="184" t="s">
        <v>235</v>
      </c>
      <c r="F94" s="184" t="s">
        <v>313</v>
      </c>
      <c r="G94" s="171"/>
      <c r="H94" s="171"/>
      <c r="I94" s="174"/>
      <c r="J94" s="185">
        <f>BK94</f>
        <v>0</v>
      </c>
      <c r="K94" s="171"/>
      <c r="L94" s="176"/>
      <c r="M94" s="177"/>
      <c r="N94" s="178"/>
      <c r="O94" s="178"/>
      <c r="P94" s="179">
        <f>SUM(P95:P98)</f>
        <v>0</v>
      </c>
      <c r="Q94" s="178"/>
      <c r="R94" s="179">
        <f>SUM(R95:R98)</f>
        <v>0</v>
      </c>
      <c r="S94" s="178"/>
      <c r="T94" s="180">
        <f>SUM(T95:T98)</f>
        <v>0.44</v>
      </c>
      <c r="AR94" s="181" t="s">
        <v>82</v>
      </c>
      <c r="AT94" s="182" t="s">
        <v>74</v>
      </c>
      <c r="AU94" s="182" t="s">
        <v>82</v>
      </c>
      <c r="AY94" s="181" t="s">
        <v>182</v>
      </c>
      <c r="BK94" s="183">
        <f>SUM(BK95:BK98)</f>
        <v>0</v>
      </c>
    </row>
    <row r="95" spans="2:65" s="1" customFormat="1" ht="16.5" customHeight="1">
      <c r="B95" s="35"/>
      <c r="C95" s="186" t="s">
        <v>82</v>
      </c>
      <c r="D95" s="186" t="s">
        <v>184</v>
      </c>
      <c r="E95" s="187" t="s">
        <v>641</v>
      </c>
      <c r="F95" s="188" t="s">
        <v>642</v>
      </c>
      <c r="G95" s="189" t="s">
        <v>335</v>
      </c>
      <c r="H95" s="190">
        <v>1</v>
      </c>
      <c r="I95" s="191"/>
      <c r="J95" s="192">
        <f>ROUND(I95*H95,2)</f>
        <v>0</v>
      </c>
      <c r="K95" s="188" t="s">
        <v>28</v>
      </c>
      <c r="L95" s="39"/>
      <c r="M95" s="193" t="s">
        <v>28</v>
      </c>
      <c r="N95" s="194" t="s">
        <v>46</v>
      </c>
      <c r="O95" s="64"/>
      <c r="P95" s="195">
        <f>O95*H95</f>
        <v>0</v>
      </c>
      <c r="Q95" s="195">
        <v>0</v>
      </c>
      <c r="R95" s="195">
        <f>Q95*H95</f>
        <v>0</v>
      </c>
      <c r="S95" s="195">
        <v>0</v>
      </c>
      <c r="T95" s="196">
        <f>S95*H95</f>
        <v>0</v>
      </c>
      <c r="AR95" s="197" t="s">
        <v>189</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189</v>
      </c>
      <c r="BM95" s="197" t="s">
        <v>707</v>
      </c>
    </row>
    <row r="96" spans="2:65" s="1" customFormat="1" ht="19.5">
      <c r="B96" s="35"/>
      <c r="C96" s="36"/>
      <c r="D96" s="199" t="s">
        <v>514</v>
      </c>
      <c r="E96" s="36"/>
      <c r="F96" s="200" t="s">
        <v>708</v>
      </c>
      <c r="G96" s="36"/>
      <c r="H96" s="36"/>
      <c r="I96" s="115"/>
      <c r="J96" s="36"/>
      <c r="K96" s="36"/>
      <c r="L96" s="39"/>
      <c r="M96" s="201"/>
      <c r="N96" s="64"/>
      <c r="O96" s="64"/>
      <c r="P96" s="64"/>
      <c r="Q96" s="64"/>
      <c r="R96" s="64"/>
      <c r="S96" s="64"/>
      <c r="T96" s="65"/>
      <c r="AT96" s="18" t="s">
        <v>514</v>
      </c>
      <c r="AU96" s="18" t="s">
        <v>84</v>
      </c>
    </row>
    <row r="97" spans="2:65" s="1" customFormat="1" ht="16.5" customHeight="1">
      <c r="B97" s="35"/>
      <c r="C97" s="186" t="s">
        <v>84</v>
      </c>
      <c r="D97" s="186" t="s">
        <v>184</v>
      </c>
      <c r="E97" s="187" t="s">
        <v>709</v>
      </c>
      <c r="F97" s="188" t="s">
        <v>710</v>
      </c>
      <c r="G97" s="189" t="s">
        <v>265</v>
      </c>
      <c r="H97" s="190">
        <v>4</v>
      </c>
      <c r="I97" s="191"/>
      <c r="J97" s="192">
        <f>ROUND(I97*H97,2)</f>
        <v>0</v>
      </c>
      <c r="K97" s="188" t="s">
        <v>28</v>
      </c>
      <c r="L97" s="39"/>
      <c r="M97" s="193" t="s">
        <v>28</v>
      </c>
      <c r="N97" s="194" t="s">
        <v>46</v>
      </c>
      <c r="O97" s="64"/>
      <c r="P97" s="195">
        <f>O97*H97</f>
        <v>0</v>
      </c>
      <c r="Q97" s="195">
        <v>0</v>
      </c>
      <c r="R97" s="195">
        <f>Q97*H97</f>
        <v>0</v>
      </c>
      <c r="S97" s="195">
        <v>0.11</v>
      </c>
      <c r="T97" s="196">
        <f>S97*H97</f>
        <v>0.44</v>
      </c>
      <c r="AR97" s="197" t="s">
        <v>189</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189</v>
      </c>
      <c r="BM97" s="197" t="s">
        <v>711</v>
      </c>
    </row>
    <row r="98" spans="2:65" s="1" customFormat="1" ht="29.25">
      <c r="B98" s="35"/>
      <c r="C98" s="36"/>
      <c r="D98" s="199" t="s">
        <v>514</v>
      </c>
      <c r="E98" s="36"/>
      <c r="F98" s="200" t="s">
        <v>712</v>
      </c>
      <c r="G98" s="36"/>
      <c r="H98" s="36"/>
      <c r="I98" s="115"/>
      <c r="J98" s="36"/>
      <c r="K98" s="36"/>
      <c r="L98" s="39"/>
      <c r="M98" s="201"/>
      <c r="N98" s="64"/>
      <c r="O98" s="64"/>
      <c r="P98" s="64"/>
      <c r="Q98" s="64"/>
      <c r="R98" s="64"/>
      <c r="S98" s="64"/>
      <c r="T98" s="65"/>
      <c r="AT98" s="18" t="s">
        <v>514</v>
      </c>
      <c r="AU98" s="18" t="s">
        <v>84</v>
      </c>
    </row>
    <row r="99" spans="2:65" s="11" customFormat="1" ht="22.9" customHeight="1">
      <c r="B99" s="170"/>
      <c r="C99" s="171"/>
      <c r="D99" s="172" t="s">
        <v>74</v>
      </c>
      <c r="E99" s="184" t="s">
        <v>616</v>
      </c>
      <c r="F99" s="184" t="s">
        <v>617</v>
      </c>
      <c r="G99" s="171"/>
      <c r="H99" s="171"/>
      <c r="I99" s="174"/>
      <c r="J99" s="185">
        <f>BK99</f>
        <v>0</v>
      </c>
      <c r="K99" s="171"/>
      <c r="L99" s="176"/>
      <c r="M99" s="177"/>
      <c r="N99" s="178"/>
      <c r="O99" s="178"/>
      <c r="P99" s="179">
        <f>SUM(P100:P106)</f>
        <v>0</v>
      </c>
      <c r="Q99" s="178"/>
      <c r="R99" s="179">
        <f>SUM(R100:R106)</f>
        <v>0</v>
      </c>
      <c r="S99" s="178"/>
      <c r="T99" s="180">
        <f>SUM(T100:T106)</f>
        <v>0</v>
      </c>
      <c r="AR99" s="181" t="s">
        <v>82</v>
      </c>
      <c r="AT99" s="182" t="s">
        <v>74</v>
      </c>
      <c r="AU99" s="182" t="s">
        <v>82</v>
      </c>
      <c r="AY99" s="181" t="s">
        <v>182</v>
      </c>
      <c r="BK99" s="183">
        <f>SUM(BK100:BK106)</f>
        <v>0</v>
      </c>
    </row>
    <row r="100" spans="2:65" s="1" customFormat="1" ht="24" customHeight="1">
      <c r="B100" s="35"/>
      <c r="C100" s="186" t="s">
        <v>203</v>
      </c>
      <c r="D100" s="186" t="s">
        <v>184</v>
      </c>
      <c r="E100" s="187" t="s">
        <v>623</v>
      </c>
      <c r="F100" s="188" t="s">
        <v>624</v>
      </c>
      <c r="G100" s="189" t="s">
        <v>243</v>
      </c>
      <c r="H100" s="190">
        <v>21.658000000000001</v>
      </c>
      <c r="I100" s="191"/>
      <c r="J100" s="192">
        <f>ROUND(I100*H100,2)</f>
        <v>0</v>
      </c>
      <c r="K100" s="188" t="s">
        <v>188</v>
      </c>
      <c r="L100" s="39"/>
      <c r="M100" s="193" t="s">
        <v>28</v>
      </c>
      <c r="N100" s="194" t="s">
        <v>46</v>
      </c>
      <c r="O100" s="64"/>
      <c r="P100" s="195">
        <f>O100*H100</f>
        <v>0</v>
      </c>
      <c r="Q100" s="195">
        <v>0</v>
      </c>
      <c r="R100" s="195">
        <f>Q100*H100</f>
        <v>0</v>
      </c>
      <c r="S100" s="195">
        <v>0</v>
      </c>
      <c r="T100" s="196">
        <f>S100*H100</f>
        <v>0</v>
      </c>
      <c r="AR100" s="197" t="s">
        <v>189</v>
      </c>
      <c r="AT100" s="197" t="s">
        <v>184</v>
      </c>
      <c r="AU100" s="197" t="s">
        <v>84</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189</v>
      </c>
      <c r="BM100" s="197" t="s">
        <v>713</v>
      </c>
    </row>
    <row r="101" spans="2:65" s="1" customFormat="1" ht="58.5">
      <c r="B101" s="35"/>
      <c r="C101" s="36"/>
      <c r="D101" s="199" t="s">
        <v>191</v>
      </c>
      <c r="E101" s="36"/>
      <c r="F101" s="200" t="s">
        <v>621</v>
      </c>
      <c r="G101" s="36"/>
      <c r="H101" s="36"/>
      <c r="I101" s="115"/>
      <c r="J101" s="36"/>
      <c r="K101" s="36"/>
      <c r="L101" s="39"/>
      <c r="M101" s="201"/>
      <c r="N101" s="64"/>
      <c r="O101" s="64"/>
      <c r="P101" s="64"/>
      <c r="Q101" s="64"/>
      <c r="R101" s="64"/>
      <c r="S101" s="64"/>
      <c r="T101" s="65"/>
      <c r="AT101" s="18" t="s">
        <v>191</v>
      </c>
      <c r="AU101" s="18" t="s">
        <v>84</v>
      </c>
    </row>
    <row r="102" spans="2:65" s="12" customFormat="1">
      <c r="B102" s="202"/>
      <c r="C102" s="203"/>
      <c r="D102" s="199" t="s">
        <v>193</v>
      </c>
      <c r="E102" s="204" t="s">
        <v>28</v>
      </c>
      <c r="F102" s="205" t="s">
        <v>714</v>
      </c>
      <c r="G102" s="203"/>
      <c r="H102" s="206">
        <v>21.658000000000001</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16.5" customHeight="1">
      <c r="B103" s="35"/>
      <c r="C103" s="186" t="s">
        <v>189</v>
      </c>
      <c r="D103" s="186" t="s">
        <v>184</v>
      </c>
      <c r="E103" s="187" t="s">
        <v>627</v>
      </c>
      <c r="F103" s="188" t="s">
        <v>628</v>
      </c>
      <c r="G103" s="189" t="s">
        <v>243</v>
      </c>
      <c r="H103" s="190">
        <v>0.442</v>
      </c>
      <c r="I103" s="191"/>
      <c r="J103" s="192">
        <f>ROUND(I103*H103,2)</f>
        <v>0</v>
      </c>
      <c r="K103" s="188" t="s">
        <v>188</v>
      </c>
      <c r="L103" s="39"/>
      <c r="M103" s="193" t="s">
        <v>28</v>
      </c>
      <c r="N103" s="194" t="s">
        <v>46</v>
      </c>
      <c r="O103" s="64"/>
      <c r="P103" s="195">
        <f>O103*H103</f>
        <v>0</v>
      </c>
      <c r="Q103" s="195">
        <v>0</v>
      </c>
      <c r="R103" s="195">
        <f>Q103*H103</f>
        <v>0</v>
      </c>
      <c r="S103" s="195">
        <v>0</v>
      </c>
      <c r="T103" s="196">
        <f>S103*H103</f>
        <v>0</v>
      </c>
      <c r="AR103" s="197" t="s">
        <v>189</v>
      </c>
      <c r="AT103" s="197" t="s">
        <v>184</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189</v>
      </c>
      <c r="BM103" s="197" t="s">
        <v>715</v>
      </c>
    </row>
    <row r="104" spans="2:65" s="1" customFormat="1" ht="58.5">
      <c r="B104" s="35"/>
      <c r="C104" s="36"/>
      <c r="D104" s="199" t="s">
        <v>191</v>
      </c>
      <c r="E104" s="36"/>
      <c r="F104" s="200" t="s">
        <v>630</v>
      </c>
      <c r="G104" s="36"/>
      <c r="H104" s="36"/>
      <c r="I104" s="115"/>
      <c r="J104" s="36"/>
      <c r="K104" s="36"/>
      <c r="L104" s="39"/>
      <c r="M104" s="201"/>
      <c r="N104" s="64"/>
      <c r="O104" s="64"/>
      <c r="P104" s="64"/>
      <c r="Q104" s="64"/>
      <c r="R104" s="64"/>
      <c r="S104" s="64"/>
      <c r="T104" s="65"/>
      <c r="AT104" s="18" t="s">
        <v>191</v>
      </c>
      <c r="AU104" s="18" t="s">
        <v>84</v>
      </c>
    </row>
    <row r="105" spans="2:65" s="1" customFormat="1" ht="24" customHeight="1">
      <c r="B105" s="35"/>
      <c r="C105" s="186" t="s">
        <v>214</v>
      </c>
      <c r="D105" s="186" t="s">
        <v>184</v>
      </c>
      <c r="E105" s="187" t="s">
        <v>716</v>
      </c>
      <c r="F105" s="188" t="s">
        <v>717</v>
      </c>
      <c r="G105" s="189" t="s">
        <v>243</v>
      </c>
      <c r="H105" s="190">
        <v>0.442</v>
      </c>
      <c r="I105" s="191"/>
      <c r="J105" s="192">
        <f>ROUND(I105*H105,2)</f>
        <v>0</v>
      </c>
      <c r="K105" s="188" t="s">
        <v>188</v>
      </c>
      <c r="L105" s="39"/>
      <c r="M105" s="193" t="s">
        <v>28</v>
      </c>
      <c r="N105" s="194" t="s">
        <v>46</v>
      </c>
      <c r="O105" s="64"/>
      <c r="P105" s="195">
        <f>O105*H105</f>
        <v>0</v>
      </c>
      <c r="Q105" s="195">
        <v>0</v>
      </c>
      <c r="R105" s="195">
        <f>Q105*H105</f>
        <v>0</v>
      </c>
      <c r="S105" s="195">
        <v>0</v>
      </c>
      <c r="T105" s="196">
        <f>S105*H105</f>
        <v>0</v>
      </c>
      <c r="AR105" s="197" t="s">
        <v>189</v>
      </c>
      <c r="AT105" s="197" t="s">
        <v>184</v>
      </c>
      <c r="AU105" s="197" t="s">
        <v>84</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189</v>
      </c>
      <c r="BM105" s="197" t="s">
        <v>718</v>
      </c>
    </row>
    <row r="106" spans="2:65" s="1" customFormat="1" ht="58.5">
      <c r="B106" s="35"/>
      <c r="C106" s="36"/>
      <c r="D106" s="199" t="s">
        <v>191</v>
      </c>
      <c r="E106" s="36"/>
      <c r="F106" s="200" t="s">
        <v>634</v>
      </c>
      <c r="G106" s="36"/>
      <c r="H106" s="36"/>
      <c r="I106" s="115"/>
      <c r="J106" s="36"/>
      <c r="K106" s="36"/>
      <c r="L106" s="39"/>
      <c r="M106" s="201"/>
      <c r="N106" s="64"/>
      <c r="O106" s="64"/>
      <c r="P106" s="64"/>
      <c r="Q106" s="64"/>
      <c r="R106" s="64"/>
      <c r="S106" s="64"/>
      <c r="T106" s="65"/>
      <c r="AT106" s="18" t="s">
        <v>191</v>
      </c>
      <c r="AU106" s="18" t="s">
        <v>84</v>
      </c>
    </row>
    <row r="107" spans="2:65" s="11" customFormat="1" ht="25.9" customHeight="1">
      <c r="B107" s="170"/>
      <c r="C107" s="171"/>
      <c r="D107" s="172" t="s">
        <v>74</v>
      </c>
      <c r="E107" s="173" t="s">
        <v>538</v>
      </c>
      <c r="F107" s="173" t="s">
        <v>539</v>
      </c>
      <c r="G107" s="171"/>
      <c r="H107" s="171"/>
      <c r="I107" s="174"/>
      <c r="J107" s="175">
        <f>BK107</f>
        <v>0</v>
      </c>
      <c r="K107" s="171"/>
      <c r="L107" s="176"/>
      <c r="M107" s="177"/>
      <c r="N107" s="178"/>
      <c r="O107" s="178"/>
      <c r="P107" s="179">
        <f>P108</f>
        <v>0</v>
      </c>
      <c r="Q107" s="178"/>
      <c r="R107" s="179">
        <f>R108</f>
        <v>0</v>
      </c>
      <c r="S107" s="178"/>
      <c r="T107" s="180">
        <f>T108</f>
        <v>1.8E-3</v>
      </c>
      <c r="AR107" s="181" t="s">
        <v>84</v>
      </c>
      <c r="AT107" s="182" t="s">
        <v>74</v>
      </c>
      <c r="AU107" s="182" t="s">
        <v>75</v>
      </c>
      <c r="AY107" s="181" t="s">
        <v>182</v>
      </c>
      <c r="BK107" s="183">
        <f>BK108</f>
        <v>0</v>
      </c>
    </row>
    <row r="108" spans="2:65" s="11" customFormat="1" ht="22.9" customHeight="1">
      <c r="B108" s="170"/>
      <c r="C108" s="171"/>
      <c r="D108" s="172" t="s">
        <v>74</v>
      </c>
      <c r="E108" s="184" t="s">
        <v>719</v>
      </c>
      <c r="F108" s="184" t="s">
        <v>720</v>
      </c>
      <c r="G108" s="171"/>
      <c r="H108" s="171"/>
      <c r="I108" s="174"/>
      <c r="J108" s="185">
        <f>BK108</f>
        <v>0</v>
      </c>
      <c r="K108" s="171"/>
      <c r="L108" s="176"/>
      <c r="M108" s="177"/>
      <c r="N108" s="178"/>
      <c r="O108" s="178"/>
      <c r="P108" s="179">
        <f>SUM(P109:P110)</f>
        <v>0</v>
      </c>
      <c r="Q108" s="178"/>
      <c r="R108" s="179">
        <f>SUM(R109:R110)</f>
        <v>0</v>
      </c>
      <c r="S108" s="178"/>
      <c r="T108" s="180">
        <f>SUM(T109:T110)</f>
        <v>1.8E-3</v>
      </c>
      <c r="AR108" s="181" t="s">
        <v>84</v>
      </c>
      <c r="AT108" s="182" t="s">
        <v>74</v>
      </c>
      <c r="AU108" s="182" t="s">
        <v>82</v>
      </c>
      <c r="AY108" s="181" t="s">
        <v>182</v>
      </c>
      <c r="BK108" s="183">
        <f>SUM(BK109:BK110)</f>
        <v>0</v>
      </c>
    </row>
    <row r="109" spans="2:65" s="1" customFormat="1" ht="16.5" customHeight="1">
      <c r="B109" s="35"/>
      <c r="C109" s="186" t="s">
        <v>220</v>
      </c>
      <c r="D109" s="186" t="s">
        <v>184</v>
      </c>
      <c r="E109" s="187" t="s">
        <v>721</v>
      </c>
      <c r="F109" s="188" t="s">
        <v>722</v>
      </c>
      <c r="G109" s="189" t="s">
        <v>265</v>
      </c>
      <c r="H109" s="190">
        <v>2</v>
      </c>
      <c r="I109" s="191"/>
      <c r="J109" s="192">
        <f>ROUND(I109*H109,2)</f>
        <v>0</v>
      </c>
      <c r="K109" s="188" t="s">
        <v>188</v>
      </c>
      <c r="L109" s="39"/>
      <c r="M109" s="193" t="s">
        <v>28</v>
      </c>
      <c r="N109" s="194" t="s">
        <v>46</v>
      </c>
      <c r="O109" s="64"/>
      <c r="P109" s="195">
        <f>O109*H109</f>
        <v>0</v>
      </c>
      <c r="Q109" s="195">
        <v>0</v>
      </c>
      <c r="R109" s="195">
        <f>Q109*H109</f>
        <v>0</v>
      </c>
      <c r="S109" s="195">
        <v>8.9999999999999998E-4</v>
      </c>
      <c r="T109" s="196">
        <f>S109*H109</f>
        <v>1.8E-3</v>
      </c>
      <c r="AR109" s="197" t="s">
        <v>276</v>
      </c>
      <c r="AT109" s="197" t="s">
        <v>184</v>
      </c>
      <c r="AU109" s="197" t="s">
        <v>84</v>
      </c>
      <c r="AY109" s="18" t="s">
        <v>182</v>
      </c>
      <c r="BE109" s="198">
        <f>IF(N109="základní",J109,0)</f>
        <v>0</v>
      </c>
      <c r="BF109" s="198">
        <f>IF(N109="snížená",J109,0)</f>
        <v>0</v>
      </c>
      <c r="BG109" s="198">
        <f>IF(N109="zákl. přenesená",J109,0)</f>
        <v>0</v>
      </c>
      <c r="BH109" s="198">
        <f>IF(N109="sníž. přenesená",J109,0)</f>
        <v>0</v>
      </c>
      <c r="BI109" s="198">
        <f>IF(N109="nulová",J109,0)</f>
        <v>0</v>
      </c>
      <c r="BJ109" s="18" t="s">
        <v>82</v>
      </c>
      <c r="BK109" s="198">
        <f>ROUND(I109*H109,2)</f>
        <v>0</v>
      </c>
      <c r="BL109" s="18" t="s">
        <v>276</v>
      </c>
      <c r="BM109" s="197" t="s">
        <v>723</v>
      </c>
    </row>
    <row r="110" spans="2:65" s="12" customFormat="1">
      <c r="B110" s="202"/>
      <c r="C110" s="203"/>
      <c r="D110" s="199" t="s">
        <v>193</v>
      </c>
      <c r="E110" s="204" t="s">
        <v>28</v>
      </c>
      <c r="F110" s="205" t="s">
        <v>724</v>
      </c>
      <c r="G110" s="203"/>
      <c r="H110" s="206">
        <v>2</v>
      </c>
      <c r="I110" s="207"/>
      <c r="J110" s="203"/>
      <c r="K110" s="203"/>
      <c r="L110" s="208"/>
      <c r="M110" s="209"/>
      <c r="N110" s="210"/>
      <c r="O110" s="210"/>
      <c r="P110" s="210"/>
      <c r="Q110" s="210"/>
      <c r="R110" s="210"/>
      <c r="S110" s="210"/>
      <c r="T110" s="211"/>
      <c r="AT110" s="212" t="s">
        <v>193</v>
      </c>
      <c r="AU110" s="212" t="s">
        <v>84</v>
      </c>
      <c r="AV110" s="12" t="s">
        <v>84</v>
      </c>
      <c r="AW110" s="12" t="s">
        <v>36</v>
      </c>
      <c r="AX110" s="12" t="s">
        <v>82</v>
      </c>
      <c r="AY110" s="212" t="s">
        <v>182</v>
      </c>
    </row>
    <row r="111" spans="2:65" s="11" customFormat="1" ht="25.9" customHeight="1">
      <c r="B111" s="170"/>
      <c r="C111" s="171"/>
      <c r="D111" s="172" t="s">
        <v>74</v>
      </c>
      <c r="E111" s="173" t="s">
        <v>269</v>
      </c>
      <c r="F111" s="173" t="s">
        <v>645</v>
      </c>
      <c r="G111" s="171"/>
      <c r="H111" s="171"/>
      <c r="I111" s="174"/>
      <c r="J111" s="175">
        <f>BK111</f>
        <v>0</v>
      </c>
      <c r="K111" s="171"/>
      <c r="L111" s="176"/>
      <c r="M111" s="177"/>
      <c r="N111" s="178"/>
      <c r="O111" s="178"/>
      <c r="P111" s="179">
        <f>P112</f>
        <v>0</v>
      </c>
      <c r="Q111" s="178"/>
      <c r="R111" s="179">
        <f>R112</f>
        <v>2.9399999999999999E-3</v>
      </c>
      <c r="S111" s="178"/>
      <c r="T111" s="180">
        <f>T112</f>
        <v>0</v>
      </c>
      <c r="AR111" s="181" t="s">
        <v>203</v>
      </c>
      <c r="AT111" s="182" t="s">
        <v>74</v>
      </c>
      <c r="AU111" s="182" t="s">
        <v>75</v>
      </c>
      <c r="AY111" s="181" t="s">
        <v>182</v>
      </c>
      <c r="BK111" s="183">
        <f>BK112</f>
        <v>0</v>
      </c>
    </row>
    <row r="112" spans="2:65" s="11" customFormat="1" ht="22.9" customHeight="1">
      <c r="B112" s="170"/>
      <c r="C112" s="171"/>
      <c r="D112" s="172" t="s">
        <v>74</v>
      </c>
      <c r="E112" s="184" t="s">
        <v>646</v>
      </c>
      <c r="F112" s="184" t="s">
        <v>647</v>
      </c>
      <c r="G112" s="171"/>
      <c r="H112" s="171"/>
      <c r="I112" s="174"/>
      <c r="J112" s="185">
        <f>BK112</f>
        <v>0</v>
      </c>
      <c r="K112" s="171"/>
      <c r="L112" s="176"/>
      <c r="M112" s="177"/>
      <c r="N112" s="178"/>
      <c r="O112" s="178"/>
      <c r="P112" s="179">
        <f>SUM(P113:P136)</f>
        <v>0</v>
      </c>
      <c r="Q112" s="178"/>
      <c r="R112" s="179">
        <f>SUM(R113:R136)</f>
        <v>2.9399999999999999E-3</v>
      </c>
      <c r="S112" s="178"/>
      <c r="T112" s="180">
        <f>SUM(T113:T136)</f>
        <v>0</v>
      </c>
      <c r="AR112" s="181" t="s">
        <v>203</v>
      </c>
      <c r="AT112" s="182" t="s">
        <v>74</v>
      </c>
      <c r="AU112" s="182" t="s">
        <v>82</v>
      </c>
      <c r="AY112" s="181" t="s">
        <v>182</v>
      </c>
      <c r="BK112" s="183">
        <f>SUM(BK113:BK136)</f>
        <v>0</v>
      </c>
    </row>
    <row r="113" spans="2:65" s="1" customFormat="1" ht="36" customHeight="1">
      <c r="B113" s="35"/>
      <c r="C113" s="186" t="s">
        <v>225</v>
      </c>
      <c r="D113" s="186" t="s">
        <v>184</v>
      </c>
      <c r="E113" s="187" t="s">
        <v>725</v>
      </c>
      <c r="F113" s="188" t="s">
        <v>726</v>
      </c>
      <c r="G113" s="189" t="s">
        <v>317</v>
      </c>
      <c r="H113" s="190">
        <v>63</v>
      </c>
      <c r="I113" s="191"/>
      <c r="J113" s="192">
        <f>ROUND(I113*H113,2)</f>
        <v>0</v>
      </c>
      <c r="K113" s="188" t="s">
        <v>188</v>
      </c>
      <c r="L113" s="39"/>
      <c r="M113" s="193" t="s">
        <v>28</v>
      </c>
      <c r="N113" s="194" t="s">
        <v>46</v>
      </c>
      <c r="O113" s="64"/>
      <c r="P113" s="195">
        <f>O113*H113</f>
        <v>0</v>
      </c>
      <c r="Q113" s="195">
        <v>0</v>
      </c>
      <c r="R113" s="195">
        <f>Q113*H113</f>
        <v>0</v>
      </c>
      <c r="S113" s="195">
        <v>0</v>
      </c>
      <c r="T113" s="196">
        <f>S113*H113</f>
        <v>0</v>
      </c>
      <c r="AR113" s="197" t="s">
        <v>650</v>
      </c>
      <c r="AT113" s="197" t="s">
        <v>184</v>
      </c>
      <c r="AU113" s="197" t="s">
        <v>84</v>
      </c>
      <c r="AY113" s="18" t="s">
        <v>182</v>
      </c>
      <c r="BE113" s="198">
        <f>IF(N113="základní",J113,0)</f>
        <v>0</v>
      </c>
      <c r="BF113" s="198">
        <f>IF(N113="snížená",J113,0)</f>
        <v>0</v>
      </c>
      <c r="BG113" s="198">
        <f>IF(N113="zákl. přenesená",J113,0)</f>
        <v>0</v>
      </c>
      <c r="BH113" s="198">
        <f>IF(N113="sníž. přenesená",J113,0)</f>
        <v>0</v>
      </c>
      <c r="BI113" s="198">
        <f>IF(N113="nulová",J113,0)</f>
        <v>0</v>
      </c>
      <c r="BJ113" s="18" t="s">
        <v>82</v>
      </c>
      <c r="BK113" s="198">
        <f>ROUND(I113*H113,2)</f>
        <v>0</v>
      </c>
      <c r="BL113" s="18" t="s">
        <v>650</v>
      </c>
      <c r="BM113" s="197" t="s">
        <v>727</v>
      </c>
    </row>
    <row r="114" spans="2:65" s="1" customFormat="1" ht="29.25">
      <c r="B114" s="35"/>
      <c r="C114" s="36"/>
      <c r="D114" s="199" t="s">
        <v>191</v>
      </c>
      <c r="E114" s="36"/>
      <c r="F114" s="200" t="s">
        <v>728</v>
      </c>
      <c r="G114" s="36"/>
      <c r="H114" s="36"/>
      <c r="I114" s="115"/>
      <c r="J114" s="36"/>
      <c r="K114" s="36"/>
      <c r="L114" s="39"/>
      <c r="M114" s="201"/>
      <c r="N114" s="64"/>
      <c r="O114" s="64"/>
      <c r="P114" s="64"/>
      <c r="Q114" s="64"/>
      <c r="R114" s="64"/>
      <c r="S114" s="64"/>
      <c r="T114" s="65"/>
      <c r="AT114" s="18" t="s">
        <v>191</v>
      </c>
      <c r="AU114" s="18" t="s">
        <v>84</v>
      </c>
    </row>
    <row r="115" spans="2:65" s="12" customFormat="1">
      <c r="B115" s="202"/>
      <c r="C115" s="203"/>
      <c r="D115" s="199" t="s">
        <v>193</v>
      </c>
      <c r="E115" s="204" t="s">
        <v>28</v>
      </c>
      <c r="F115" s="205" t="s">
        <v>729</v>
      </c>
      <c r="G115" s="203"/>
      <c r="H115" s="206">
        <v>21</v>
      </c>
      <c r="I115" s="207"/>
      <c r="J115" s="203"/>
      <c r="K115" s="203"/>
      <c r="L115" s="208"/>
      <c r="M115" s="209"/>
      <c r="N115" s="210"/>
      <c r="O115" s="210"/>
      <c r="P115" s="210"/>
      <c r="Q115" s="210"/>
      <c r="R115" s="210"/>
      <c r="S115" s="210"/>
      <c r="T115" s="211"/>
      <c r="AT115" s="212" t="s">
        <v>193</v>
      </c>
      <c r="AU115" s="212" t="s">
        <v>84</v>
      </c>
      <c r="AV115" s="12" t="s">
        <v>84</v>
      </c>
      <c r="AW115" s="12" t="s">
        <v>36</v>
      </c>
      <c r="AX115" s="12" t="s">
        <v>75</v>
      </c>
      <c r="AY115" s="212" t="s">
        <v>182</v>
      </c>
    </row>
    <row r="116" spans="2:65" s="12" customFormat="1">
      <c r="B116" s="202"/>
      <c r="C116" s="203"/>
      <c r="D116" s="199" t="s">
        <v>193</v>
      </c>
      <c r="E116" s="204" t="s">
        <v>28</v>
      </c>
      <c r="F116" s="205" t="s">
        <v>730</v>
      </c>
      <c r="G116" s="203"/>
      <c r="H116" s="206">
        <v>12</v>
      </c>
      <c r="I116" s="207"/>
      <c r="J116" s="203"/>
      <c r="K116" s="203"/>
      <c r="L116" s="208"/>
      <c r="M116" s="209"/>
      <c r="N116" s="210"/>
      <c r="O116" s="210"/>
      <c r="P116" s="210"/>
      <c r="Q116" s="210"/>
      <c r="R116" s="210"/>
      <c r="S116" s="210"/>
      <c r="T116" s="211"/>
      <c r="AT116" s="212" t="s">
        <v>193</v>
      </c>
      <c r="AU116" s="212" t="s">
        <v>84</v>
      </c>
      <c r="AV116" s="12" t="s">
        <v>84</v>
      </c>
      <c r="AW116" s="12" t="s">
        <v>36</v>
      </c>
      <c r="AX116" s="12" t="s">
        <v>75</v>
      </c>
      <c r="AY116" s="212" t="s">
        <v>182</v>
      </c>
    </row>
    <row r="117" spans="2:65" s="12" customFormat="1">
      <c r="B117" s="202"/>
      <c r="C117" s="203"/>
      <c r="D117" s="199" t="s">
        <v>193</v>
      </c>
      <c r="E117" s="204" t="s">
        <v>28</v>
      </c>
      <c r="F117" s="205" t="s">
        <v>731</v>
      </c>
      <c r="G117" s="203"/>
      <c r="H117" s="206">
        <v>30</v>
      </c>
      <c r="I117" s="207"/>
      <c r="J117" s="203"/>
      <c r="K117" s="203"/>
      <c r="L117" s="208"/>
      <c r="M117" s="209"/>
      <c r="N117" s="210"/>
      <c r="O117" s="210"/>
      <c r="P117" s="210"/>
      <c r="Q117" s="210"/>
      <c r="R117" s="210"/>
      <c r="S117" s="210"/>
      <c r="T117" s="211"/>
      <c r="AT117" s="212" t="s">
        <v>193</v>
      </c>
      <c r="AU117" s="212" t="s">
        <v>84</v>
      </c>
      <c r="AV117" s="12" t="s">
        <v>84</v>
      </c>
      <c r="AW117" s="12" t="s">
        <v>36</v>
      </c>
      <c r="AX117" s="12" t="s">
        <v>75</v>
      </c>
      <c r="AY117" s="212" t="s">
        <v>182</v>
      </c>
    </row>
    <row r="118" spans="2:65" s="13" customFormat="1">
      <c r="B118" s="213"/>
      <c r="C118" s="214"/>
      <c r="D118" s="199" t="s">
        <v>193</v>
      </c>
      <c r="E118" s="215" t="s">
        <v>28</v>
      </c>
      <c r="F118" s="216" t="s">
        <v>196</v>
      </c>
      <c r="G118" s="214"/>
      <c r="H118" s="217">
        <v>63</v>
      </c>
      <c r="I118" s="218"/>
      <c r="J118" s="214"/>
      <c r="K118" s="214"/>
      <c r="L118" s="219"/>
      <c r="M118" s="220"/>
      <c r="N118" s="221"/>
      <c r="O118" s="221"/>
      <c r="P118" s="221"/>
      <c r="Q118" s="221"/>
      <c r="R118" s="221"/>
      <c r="S118" s="221"/>
      <c r="T118" s="222"/>
      <c r="AT118" s="223" t="s">
        <v>193</v>
      </c>
      <c r="AU118" s="223" t="s">
        <v>84</v>
      </c>
      <c r="AV118" s="13" t="s">
        <v>189</v>
      </c>
      <c r="AW118" s="13" t="s">
        <v>36</v>
      </c>
      <c r="AX118" s="13" t="s">
        <v>82</v>
      </c>
      <c r="AY118" s="223" t="s">
        <v>182</v>
      </c>
    </row>
    <row r="119" spans="2:65" s="1" customFormat="1" ht="24" customHeight="1">
      <c r="B119" s="35"/>
      <c r="C119" s="186" t="s">
        <v>230</v>
      </c>
      <c r="D119" s="186" t="s">
        <v>184</v>
      </c>
      <c r="E119" s="187" t="s">
        <v>654</v>
      </c>
      <c r="F119" s="188" t="s">
        <v>655</v>
      </c>
      <c r="G119" s="189" t="s">
        <v>317</v>
      </c>
      <c r="H119" s="190">
        <v>42</v>
      </c>
      <c r="I119" s="191"/>
      <c r="J119" s="192">
        <f>ROUND(I119*H119,2)</f>
        <v>0</v>
      </c>
      <c r="K119" s="188" t="s">
        <v>188</v>
      </c>
      <c r="L119" s="39"/>
      <c r="M119" s="193" t="s">
        <v>28</v>
      </c>
      <c r="N119" s="194" t="s">
        <v>46</v>
      </c>
      <c r="O119" s="64"/>
      <c r="P119" s="195">
        <f>O119*H119</f>
        <v>0</v>
      </c>
      <c r="Q119" s="195">
        <v>0</v>
      </c>
      <c r="R119" s="195">
        <f>Q119*H119</f>
        <v>0</v>
      </c>
      <c r="S119" s="195">
        <v>0</v>
      </c>
      <c r="T119" s="196">
        <f>S119*H119</f>
        <v>0</v>
      </c>
      <c r="AR119" s="197" t="s">
        <v>650</v>
      </c>
      <c r="AT119" s="197" t="s">
        <v>184</v>
      </c>
      <c r="AU119" s="197" t="s">
        <v>84</v>
      </c>
      <c r="AY119" s="18" t="s">
        <v>182</v>
      </c>
      <c r="BE119" s="198">
        <f>IF(N119="základní",J119,0)</f>
        <v>0</v>
      </c>
      <c r="BF119" s="198">
        <f>IF(N119="snížená",J119,0)</f>
        <v>0</v>
      </c>
      <c r="BG119" s="198">
        <f>IF(N119="zákl. přenesená",J119,0)</f>
        <v>0</v>
      </c>
      <c r="BH119" s="198">
        <f>IF(N119="sníž. přenesená",J119,0)</f>
        <v>0</v>
      </c>
      <c r="BI119" s="198">
        <f>IF(N119="nulová",J119,0)</f>
        <v>0</v>
      </c>
      <c r="BJ119" s="18" t="s">
        <v>82</v>
      </c>
      <c r="BK119" s="198">
        <f>ROUND(I119*H119,2)</f>
        <v>0</v>
      </c>
      <c r="BL119" s="18" t="s">
        <v>650</v>
      </c>
      <c r="BM119" s="197" t="s">
        <v>656</v>
      </c>
    </row>
    <row r="120" spans="2:65" s="1" customFormat="1" ht="19.5">
      <c r="B120" s="35"/>
      <c r="C120" s="36"/>
      <c r="D120" s="199" t="s">
        <v>514</v>
      </c>
      <c r="E120" s="36"/>
      <c r="F120" s="200" t="s">
        <v>657</v>
      </c>
      <c r="G120" s="36"/>
      <c r="H120" s="36"/>
      <c r="I120" s="115"/>
      <c r="J120" s="36"/>
      <c r="K120" s="36"/>
      <c r="L120" s="39"/>
      <c r="M120" s="201"/>
      <c r="N120" s="64"/>
      <c r="O120" s="64"/>
      <c r="P120" s="64"/>
      <c r="Q120" s="64"/>
      <c r="R120" s="64"/>
      <c r="S120" s="64"/>
      <c r="T120" s="65"/>
      <c r="AT120" s="18" t="s">
        <v>514</v>
      </c>
      <c r="AU120" s="18" t="s">
        <v>84</v>
      </c>
    </row>
    <row r="121" spans="2:65" s="12" customFormat="1">
      <c r="B121" s="202"/>
      <c r="C121" s="203"/>
      <c r="D121" s="199" t="s">
        <v>193</v>
      </c>
      <c r="E121" s="204" t="s">
        <v>28</v>
      </c>
      <c r="F121" s="205" t="s">
        <v>7</v>
      </c>
      <c r="G121" s="203"/>
      <c r="H121" s="206">
        <v>21</v>
      </c>
      <c r="I121" s="207"/>
      <c r="J121" s="203"/>
      <c r="K121" s="203"/>
      <c r="L121" s="208"/>
      <c r="M121" s="209"/>
      <c r="N121" s="210"/>
      <c r="O121" s="210"/>
      <c r="P121" s="210"/>
      <c r="Q121" s="210"/>
      <c r="R121" s="210"/>
      <c r="S121" s="210"/>
      <c r="T121" s="211"/>
      <c r="AT121" s="212" t="s">
        <v>193</v>
      </c>
      <c r="AU121" s="212" t="s">
        <v>84</v>
      </c>
      <c r="AV121" s="12" t="s">
        <v>84</v>
      </c>
      <c r="AW121" s="12" t="s">
        <v>36</v>
      </c>
      <c r="AX121" s="12" t="s">
        <v>75</v>
      </c>
      <c r="AY121" s="212" t="s">
        <v>182</v>
      </c>
    </row>
    <row r="122" spans="2:65" s="12" customFormat="1">
      <c r="B122" s="202"/>
      <c r="C122" s="203"/>
      <c r="D122" s="199" t="s">
        <v>193</v>
      </c>
      <c r="E122" s="204" t="s">
        <v>28</v>
      </c>
      <c r="F122" s="205" t="s">
        <v>732</v>
      </c>
      <c r="G122" s="203"/>
      <c r="H122" s="206">
        <v>21</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3" customFormat="1">
      <c r="B123" s="213"/>
      <c r="C123" s="214"/>
      <c r="D123" s="199" t="s">
        <v>193</v>
      </c>
      <c r="E123" s="215" t="s">
        <v>28</v>
      </c>
      <c r="F123" s="216" t="s">
        <v>196</v>
      </c>
      <c r="G123" s="214"/>
      <c r="H123" s="217">
        <v>42</v>
      </c>
      <c r="I123" s="218"/>
      <c r="J123" s="214"/>
      <c r="K123" s="214"/>
      <c r="L123" s="219"/>
      <c r="M123" s="220"/>
      <c r="N123" s="221"/>
      <c r="O123" s="221"/>
      <c r="P123" s="221"/>
      <c r="Q123" s="221"/>
      <c r="R123" s="221"/>
      <c r="S123" s="221"/>
      <c r="T123" s="222"/>
      <c r="AT123" s="223" t="s">
        <v>193</v>
      </c>
      <c r="AU123" s="223" t="s">
        <v>84</v>
      </c>
      <c r="AV123" s="13" t="s">
        <v>189</v>
      </c>
      <c r="AW123" s="13" t="s">
        <v>36</v>
      </c>
      <c r="AX123" s="13" t="s">
        <v>82</v>
      </c>
      <c r="AY123" s="223" t="s">
        <v>182</v>
      </c>
    </row>
    <row r="124" spans="2:65" s="1" customFormat="1" ht="24" customHeight="1">
      <c r="B124" s="35"/>
      <c r="C124" s="186" t="s">
        <v>235</v>
      </c>
      <c r="D124" s="186" t="s">
        <v>184</v>
      </c>
      <c r="E124" s="187" t="s">
        <v>733</v>
      </c>
      <c r="F124" s="188" t="s">
        <v>734</v>
      </c>
      <c r="G124" s="189" t="s">
        <v>317</v>
      </c>
      <c r="H124" s="190">
        <v>42</v>
      </c>
      <c r="I124" s="191"/>
      <c r="J124" s="192">
        <f>ROUND(I124*H124,2)</f>
        <v>0</v>
      </c>
      <c r="K124" s="188" t="s">
        <v>188</v>
      </c>
      <c r="L124" s="39"/>
      <c r="M124" s="193" t="s">
        <v>28</v>
      </c>
      <c r="N124" s="194" t="s">
        <v>46</v>
      </c>
      <c r="O124" s="64"/>
      <c r="P124" s="195">
        <f>O124*H124</f>
        <v>0</v>
      </c>
      <c r="Q124" s="195">
        <v>6.9999999999999994E-5</v>
      </c>
      <c r="R124" s="195">
        <f>Q124*H124</f>
        <v>2.9399999999999999E-3</v>
      </c>
      <c r="S124" s="195">
        <v>0</v>
      </c>
      <c r="T124" s="196">
        <f>S124*H124</f>
        <v>0</v>
      </c>
      <c r="AR124" s="197" t="s">
        <v>650</v>
      </c>
      <c r="AT124" s="197" t="s">
        <v>184</v>
      </c>
      <c r="AU124" s="197" t="s">
        <v>84</v>
      </c>
      <c r="AY124" s="18" t="s">
        <v>182</v>
      </c>
      <c r="BE124" s="198">
        <f>IF(N124="základní",J124,0)</f>
        <v>0</v>
      </c>
      <c r="BF124" s="198">
        <f>IF(N124="snížená",J124,0)</f>
        <v>0</v>
      </c>
      <c r="BG124" s="198">
        <f>IF(N124="zákl. přenesená",J124,0)</f>
        <v>0</v>
      </c>
      <c r="BH124" s="198">
        <f>IF(N124="sníž. přenesená",J124,0)</f>
        <v>0</v>
      </c>
      <c r="BI124" s="198">
        <f>IF(N124="nulová",J124,0)</f>
        <v>0</v>
      </c>
      <c r="BJ124" s="18" t="s">
        <v>82</v>
      </c>
      <c r="BK124" s="198">
        <f>ROUND(I124*H124,2)</f>
        <v>0</v>
      </c>
      <c r="BL124" s="18" t="s">
        <v>650</v>
      </c>
      <c r="BM124" s="197" t="s">
        <v>735</v>
      </c>
    </row>
    <row r="125" spans="2:65" s="1" customFormat="1" ht="16.5" customHeight="1">
      <c r="B125" s="35"/>
      <c r="C125" s="186" t="s">
        <v>240</v>
      </c>
      <c r="D125" s="186" t="s">
        <v>184</v>
      </c>
      <c r="E125" s="187" t="s">
        <v>659</v>
      </c>
      <c r="F125" s="188" t="s">
        <v>660</v>
      </c>
      <c r="G125" s="189" t="s">
        <v>317</v>
      </c>
      <c r="H125" s="190">
        <v>42</v>
      </c>
      <c r="I125" s="191"/>
      <c r="J125" s="192">
        <f>ROUND(I125*H125,2)</f>
        <v>0</v>
      </c>
      <c r="K125" s="188" t="s">
        <v>188</v>
      </c>
      <c r="L125" s="39"/>
      <c r="M125" s="193" t="s">
        <v>28</v>
      </c>
      <c r="N125" s="194" t="s">
        <v>46</v>
      </c>
      <c r="O125" s="64"/>
      <c r="P125" s="195">
        <f>O125*H125</f>
        <v>0</v>
      </c>
      <c r="Q125" s="195">
        <v>0</v>
      </c>
      <c r="R125" s="195">
        <f>Q125*H125</f>
        <v>0</v>
      </c>
      <c r="S125" s="195">
        <v>0</v>
      </c>
      <c r="T125" s="196">
        <f>S125*H125</f>
        <v>0</v>
      </c>
      <c r="AR125" s="197" t="s">
        <v>650</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650</v>
      </c>
      <c r="BM125" s="197" t="s">
        <v>661</v>
      </c>
    </row>
    <row r="126" spans="2:65" s="12" customFormat="1">
      <c r="B126" s="202"/>
      <c r="C126" s="203"/>
      <c r="D126" s="199" t="s">
        <v>193</v>
      </c>
      <c r="E126" s="204" t="s">
        <v>28</v>
      </c>
      <c r="F126" s="205" t="s">
        <v>7</v>
      </c>
      <c r="G126" s="203"/>
      <c r="H126" s="206">
        <v>21</v>
      </c>
      <c r="I126" s="207"/>
      <c r="J126" s="203"/>
      <c r="K126" s="203"/>
      <c r="L126" s="208"/>
      <c r="M126" s="209"/>
      <c r="N126" s="210"/>
      <c r="O126" s="210"/>
      <c r="P126" s="210"/>
      <c r="Q126" s="210"/>
      <c r="R126" s="210"/>
      <c r="S126" s="210"/>
      <c r="T126" s="211"/>
      <c r="AT126" s="212" t="s">
        <v>193</v>
      </c>
      <c r="AU126" s="212" t="s">
        <v>84</v>
      </c>
      <c r="AV126" s="12" t="s">
        <v>84</v>
      </c>
      <c r="AW126" s="12" t="s">
        <v>36</v>
      </c>
      <c r="AX126" s="12" t="s">
        <v>75</v>
      </c>
      <c r="AY126" s="212" t="s">
        <v>182</v>
      </c>
    </row>
    <row r="127" spans="2:65" s="12" customFormat="1">
      <c r="B127" s="202"/>
      <c r="C127" s="203"/>
      <c r="D127" s="199" t="s">
        <v>193</v>
      </c>
      <c r="E127" s="204" t="s">
        <v>28</v>
      </c>
      <c r="F127" s="205" t="s">
        <v>732</v>
      </c>
      <c r="G127" s="203"/>
      <c r="H127" s="206">
        <v>21</v>
      </c>
      <c r="I127" s="207"/>
      <c r="J127" s="203"/>
      <c r="K127" s="203"/>
      <c r="L127" s="208"/>
      <c r="M127" s="209"/>
      <c r="N127" s="210"/>
      <c r="O127" s="210"/>
      <c r="P127" s="210"/>
      <c r="Q127" s="210"/>
      <c r="R127" s="210"/>
      <c r="S127" s="210"/>
      <c r="T127" s="211"/>
      <c r="AT127" s="212" t="s">
        <v>193</v>
      </c>
      <c r="AU127" s="212" t="s">
        <v>84</v>
      </c>
      <c r="AV127" s="12" t="s">
        <v>84</v>
      </c>
      <c r="AW127" s="12" t="s">
        <v>36</v>
      </c>
      <c r="AX127" s="12" t="s">
        <v>75</v>
      </c>
      <c r="AY127" s="212" t="s">
        <v>182</v>
      </c>
    </row>
    <row r="128" spans="2:65" s="14" customFormat="1">
      <c r="B128" s="237"/>
      <c r="C128" s="238"/>
      <c r="D128" s="199" t="s">
        <v>193</v>
      </c>
      <c r="E128" s="239" t="s">
        <v>28</v>
      </c>
      <c r="F128" s="240" t="s">
        <v>413</v>
      </c>
      <c r="G128" s="238"/>
      <c r="H128" s="241">
        <v>42</v>
      </c>
      <c r="I128" s="242"/>
      <c r="J128" s="238"/>
      <c r="K128" s="238"/>
      <c r="L128" s="243"/>
      <c r="M128" s="244"/>
      <c r="N128" s="245"/>
      <c r="O128" s="245"/>
      <c r="P128" s="245"/>
      <c r="Q128" s="245"/>
      <c r="R128" s="245"/>
      <c r="S128" s="245"/>
      <c r="T128" s="246"/>
      <c r="AT128" s="247" t="s">
        <v>193</v>
      </c>
      <c r="AU128" s="247" t="s">
        <v>84</v>
      </c>
      <c r="AV128" s="14" t="s">
        <v>203</v>
      </c>
      <c r="AW128" s="14" t="s">
        <v>36</v>
      </c>
      <c r="AX128" s="14" t="s">
        <v>75</v>
      </c>
      <c r="AY128" s="247" t="s">
        <v>182</v>
      </c>
    </row>
    <row r="129" spans="2:65" s="13" customFormat="1">
      <c r="B129" s="213"/>
      <c r="C129" s="214"/>
      <c r="D129" s="199" t="s">
        <v>193</v>
      </c>
      <c r="E129" s="215" t="s">
        <v>28</v>
      </c>
      <c r="F129" s="216" t="s">
        <v>196</v>
      </c>
      <c r="G129" s="214"/>
      <c r="H129" s="217">
        <v>42</v>
      </c>
      <c r="I129" s="218"/>
      <c r="J129" s="214"/>
      <c r="K129" s="214"/>
      <c r="L129" s="219"/>
      <c r="M129" s="220"/>
      <c r="N129" s="221"/>
      <c r="O129" s="221"/>
      <c r="P129" s="221"/>
      <c r="Q129" s="221"/>
      <c r="R129" s="221"/>
      <c r="S129" s="221"/>
      <c r="T129" s="222"/>
      <c r="AT129" s="223" t="s">
        <v>193</v>
      </c>
      <c r="AU129" s="223" t="s">
        <v>84</v>
      </c>
      <c r="AV129" s="13" t="s">
        <v>189</v>
      </c>
      <c r="AW129" s="13" t="s">
        <v>36</v>
      </c>
      <c r="AX129" s="13" t="s">
        <v>82</v>
      </c>
      <c r="AY129" s="223" t="s">
        <v>182</v>
      </c>
    </row>
    <row r="130" spans="2:65" s="1" customFormat="1" ht="16.5" customHeight="1">
      <c r="B130" s="35"/>
      <c r="C130" s="224" t="s">
        <v>247</v>
      </c>
      <c r="D130" s="224" t="s">
        <v>269</v>
      </c>
      <c r="E130" s="225" t="s">
        <v>664</v>
      </c>
      <c r="F130" s="226" t="s">
        <v>665</v>
      </c>
      <c r="G130" s="227" t="s">
        <v>265</v>
      </c>
      <c r="H130" s="228">
        <v>14.21</v>
      </c>
      <c r="I130" s="229"/>
      <c r="J130" s="230">
        <f>ROUND(I130*H130,2)</f>
        <v>0</v>
      </c>
      <c r="K130" s="226" t="s">
        <v>28</v>
      </c>
      <c r="L130" s="231"/>
      <c r="M130" s="232" t="s">
        <v>28</v>
      </c>
      <c r="N130" s="233" t="s">
        <v>46</v>
      </c>
      <c r="O130" s="64"/>
      <c r="P130" s="195">
        <f>O130*H130</f>
        <v>0</v>
      </c>
      <c r="Q130" s="195">
        <v>0</v>
      </c>
      <c r="R130" s="195">
        <f>Q130*H130</f>
        <v>0</v>
      </c>
      <c r="S130" s="195">
        <v>0</v>
      </c>
      <c r="T130" s="196">
        <f>S130*H130</f>
        <v>0</v>
      </c>
      <c r="AR130" s="197" t="s">
        <v>666</v>
      </c>
      <c r="AT130" s="197" t="s">
        <v>269</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666</v>
      </c>
      <c r="BM130" s="197" t="s">
        <v>667</v>
      </c>
    </row>
    <row r="131" spans="2:65" s="1" customFormat="1" ht="19.5">
      <c r="B131" s="35"/>
      <c r="C131" s="36"/>
      <c r="D131" s="199" t="s">
        <v>514</v>
      </c>
      <c r="E131" s="36"/>
      <c r="F131" s="200" t="s">
        <v>668</v>
      </c>
      <c r="G131" s="36"/>
      <c r="H131" s="36"/>
      <c r="I131" s="115"/>
      <c r="J131" s="36"/>
      <c r="K131" s="36"/>
      <c r="L131" s="39"/>
      <c r="M131" s="201"/>
      <c r="N131" s="64"/>
      <c r="O131" s="64"/>
      <c r="P131" s="64"/>
      <c r="Q131" s="64"/>
      <c r="R131" s="64"/>
      <c r="S131" s="64"/>
      <c r="T131" s="65"/>
      <c r="AT131" s="18" t="s">
        <v>514</v>
      </c>
      <c r="AU131" s="18" t="s">
        <v>84</v>
      </c>
    </row>
    <row r="132" spans="2:65" s="12" customFormat="1">
      <c r="B132" s="202"/>
      <c r="C132" s="203"/>
      <c r="D132" s="199" t="s">
        <v>193</v>
      </c>
      <c r="E132" s="204" t="s">
        <v>28</v>
      </c>
      <c r="F132" s="205" t="s">
        <v>736</v>
      </c>
      <c r="G132" s="203"/>
      <c r="H132" s="206">
        <v>14.21</v>
      </c>
      <c r="I132" s="207"/>
      <c r="J132" s="203"/>
      <c r="K132" s="203"/>
      <c r="L132" s="208"/>
      <c r="M132" s="209"/>
      <c r="N132" s="210"/>
      <c r="O132" s="210"/>
      <c r="P132" s="210"/>
      <c r="Q132" s="210"/>
      <c r="R132" s="210"/>
      <c r="S132" s="210"/>
      <c r="T132" s="211"/>
      <c r="AT132" s="212" t="s">
        <v>193</v>
      </c>
      <c r="AU132" s="212" t="s">
        <v>84</v>
      </c>
      <c r="AV132" s="12" t="s">
        <v>84</v>
      </c>
      <c r="AW132" s="12" t="s">
        <v>36</v>
      </c>
      <c r="AX132" s="12" t="s">
        <v>82</v>
      </c>
      <c r="AY132" s="212" t="s">
        <v>182</v>
      </c>
    </row>
    <row r="133" spans="2:65" s="1" customFormat="1" ht="24" customHeight="1">
      <c r="B133" s="35"/>
      <c r="C133" s="186" t="s">
        <v>254</v>
      </c>
      <c r="D133" s="186" t="s">
        <v>184</v>
      </c>
      <c r="E133" s="187" t="s">
        <v>737</v>
      </c>
      <c r="F133" s="188" t="s">
        <v>738</v>
      </c>
      <c r="G133" s="189" t="s">
        <v>317</v>
      </c>
      <c r="H133" s="190">
        <v>42</v>
      </c>
      <c r="I133" s="191"/>
      <c r="J133" s="192">
        <f>ROUND(I133*H133,2)</f>
        <v>0</v>
      </c>
      <c r="K133" s="188" t="s">
        <v>188</v>
      </c>
      <c r="L133" s="39"/>
      <c r="M133" s="193" t="s">
        <v>28</v>
      </c>
      <c r="N133" s="194" t="s">
        <v>46</v>
      </c>
      <c r="O133" s="64"/>
      <c r="P133" s="195">
        <f>O133*H133</f>
        <v>0</v>
      </c>
      <c r="Q133" s="195">
        <v>0</v>
      </c>
      <c r="R133" s="195">
        <f>Q133*H133</f>
        <v>0</v>
      </c>
      <c r="S133" s="195">
        <v>0</v>
      </c>
      <c r="T133" s="196">
        <f>S133*H133</f>
        <v>0</v>
      </c>
      <c r="AR133" s="197" t="s">
        <v>650</v>
      </c>
      <c r="AT133" s="197" t="s">
        <v>184</v>
      </c>
      <c r="AU133" s="197" t="s">
        <v>84</v>
      </c>
      <c r="AY133" s="18" t="s">
        <v>182</v>
      </c>
      <c r="BE133" s="198">
        <f>IF(N133="základní",J133,0)</f>
        <v>0</v>
      </c>
      <c r="BF133" s="198">
        <f>IF(N133="snížená",J133,0)</f>
        <v>0</v>
      </c>
      <c r="BG133" s="198">
        <f>IF(N133="zákl. přenesená",J133,0)</f>
        <v>0</v>
      </c>
      <c r="BH133" s="198">
        <f>IF(N133="sníž. přenesená",J133,0)</f>
        <v>0</v>
      </c>
      <c r="BI133" s="198">
        <f>IF(N133="nulová",J133,0)</f>
        <v>0</v>
      </c>
      <c r="BJ133" s="18" t="s">
        <v>82</v>
      </c>
      <c r="BK133" s="198">
        <f>ROUND(I133*H133,2)</f>
        <v>0</v>
      </c>
      <c r="BL133" s="18" t="s">
        <v>650</v>
      </c>
      <c r="BM133" s="197" t="s">
        <v>739</v>
      </c>
    </row>
    <row r="134" spans="2:65" s="12" customFormat="1">
      <c r="B134" s="202"/>
      <c r="C134" s="203"/>
      <c r="D134" s="199" t="s">
        <v>193</v>
      </c>
      <c r="E134" s="204" t="s">
        <v>28</v>
      </c>
      <c r="F134" s="205" t="s">
        <v>730</v>
      </c>
      <c r="G134" s="203"/>
      <c r="H134" s="206">
        <v>12</v>
      </c>
      <c r="I134" s="207"/>
      <c r="J134" s="203"/>
      <c r="K134" s="203"/>
      <c r="L134" s="208"/>
      <c r="M134" s="209"/>
      <c r="N134" s="210"/>
      <c r="O134" s="210"/>
      <c r="P134" s="210"/>
      <c r="Q134" s="210"/>
      <c r="R134" s="210"/>
      <c r="S134" s="210"/>
      <c r="T134" s="211"/>
      <c r="AT134" s="212" t="s">
        <v>193</v>
      </c>
      <c r="AU134" s="212" t="s">
        <v>84</v>
      </c>
      <c r="AV134" s="12" t="s">
        <v>84</v>
      </c>
      <c r="AW134" s="12" t="s">
        <v>36</v>
      </c>
      <c r="AX134" s="12" t="s">
        <v>75</v>
      </c>
      <c r="AY134" s="212" t="s">
        <v>182</v>
      </c>
    </row>
    <row r="135" spans="2:65" s="12" customFormat="1">
      <c r="B135" s="202"/>
      <c r="C135" s="203"/>
      <c r="D135" s="199" t="s">
        <v>193</v>
      </c>
      <c r="E135" s="204" t="s">
        <v>28</v>
      </c>
      <c r="F135" s="205" t="s">
        <v>731</v>
      </c>
      <c r="G135" s="203"/>
      <c r="H135" s="206">
        <v>30</v>
      </c>
      <c r="I135" s="207"/>
      <c r="J135" s="203"/>
      <c r="K135" s="203"/>
      <c r="L135" s="208"/>
      <c r="M135" s="209"/>
      <c r="N135" s="210"/>
      <c r="O135" s="210"/>
      <c r="P135" s="210"/>
      <c r="Q135" s="210"/>
      <c r="R135" s="210"/>
      <c r="S135" s="210"/>
      <c r="T135" s="211"/>
      <c r="AT135" s="212" t="s">
        <v>193</v>
      </c>
      <c r="AU135" s="212" t="s">
        <v>84</v>
      </c>
      <c r="AV135" s="12" t="s">
        <v>84</v>
      </c>
      <c r="AW135" s="12" t="s">
        <v>36</v>
      </c>
      <c r="AX135" s="12" t="s">
        <v>75</v>
      </c>
      <c r="AY135" s="212" t="s">
        <v>182</v>
      </c>
    </row>
    <row r="136" spans="2:65" s="13" customFormat="1">
      <c r="B136" s="213"/>
      <c r="C136" s="214"/>
      <c r="D136" s="199" t="s">
        <v>193</v>
      </c>
      <c r="E136" s="215" t="s">
        <v>28</v>
      </c>
      <c r="F136" s="216" t="s">
        <v>196</v>
      </c>
      <c r="G136" s="214"/>
      <c r="H136" s="217">
        <v>42</v>
      </c>
      <c r="I136" s="218"/>
      <c r="J136" s="214"/>
      <c r="K136" s="214"/>
      <c r="L136" s="219"/>
      <c r="M136" s="255"/>
      <c r="N136" s="256"/>
      <c r="O136" s="256"/>
      <c r="P136" s="256"/>
      <c r="Q136" s="256"/>
      <c r="R136" s="256"/>
      <c r="S136" s="256"/>
      <c r="T136" s="257"/>
      <c r="AT136" s="223" t="s">
        <v>193</v>
      </c>
      <c r="AU136" s="223" t="s">
        <v>84</v>
      </c>
      <c r="AV136" s="13" t="s">
        <v>189</v>
      </c>
      <c r="AW136" s="13" t="s">
        <v>36</v>
      </c>
      <c r="AX136" s="13" t="s">
        <v>82</v>
      </c>
      <c r="AY136" s="223" t="s">
        <v>182</v>
      </c>
    </row>
    <row r="137" spans="2:65" s="1" customFormat="1" ht="6.95" customHeight="1">
      <c r="B137" s="47"/>
      <c r="C137" s="48"/>
      <c r="D137" s="48"/>
      <c r="E137" s="48"/>
      <c r="F137" s="48"/>
      <c r="G137" s="48"/>
      <c r="H137" s="48"/>
      <c r="I137" s="138"/>
      <c r="J137" s="48"/>
      <c r="K137" s="48"/>
      <c r="L137" s="39"/>
    </row>
  </sheetData>
  <sheetProtection algorithmName="SHA-512" hashValue="7J1gfabGy5HP0zAcPMwy4B+NBNFCnla9yPLisVpPGBfqYKl7sKJpPPkJCsTlf3M+DuH8P7sRVAS5GidKSlKujw==" saltValue="LLKy80vtOhmpga5IEizWZ9mx11pD+WM05rABxLIq323XxgjO69K4iHjQIuA8T8keQXo6uR8bsVrxxskvUM8xnQ==" spinCount="100000" sheet="1" objects="1" scenarios="1" formatColumns="0" formatRows="0" autoFilter="0"/>
  <autoFilter ref="C91:K136"/>
  <mergeCells count="12">
    <mergeCell ref="E84:H84"/>
    <mergeCell ref="L2:V2"/>
    <mergeCell ref="E50:H50"/>
    <mergeCell ref="E52:H52"/>
    <mergeCell ref="E54:H54"/>
    <mergeCell ref="E80:H80"/>
    <mergeCell ref="E82:H82"/>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61"/>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104</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740</v>
      </c>
      <c r="F11" s="398"/>
      <c r="G11" s="398"/>
      <c r="H11" s="398"/>
      <c r="I11" s="115"/>
      <c r="L11" s="39"/>
    </row>
    <row r="12" spans="2:46" s="1" customFormat="1">
      <c r="B12" s="39"/>
      <c r="I12" s="115"/>
      <c r="L12" s="39"/>
    </row>
    <row r="13" spans="2:46" s="1" customFormat="1" ht="12" customHeight="1">
      <c r="B13" s="39"/>
      <c r="D13" s="114" t="s">
        <v>18</v>
      </c>
      <c r="F13" s="103" t="s">
        <v>19</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16.5" customHeight="1">
      <c r="B29" s="118"/>
      <c r="E29" s="402" t="s">
        <v>28</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ROUND(J92,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ROUND((SUM(BE92:BE160)),  2)</f>
        <v>0</v>
      </c>
      <c r="I35" s="127">
        <v>0.21</v>
      </c>
      <c r="J35" s="126">
        <f>ROUND(((SUM(BE92:BE160))*I35),  2)</f>
        <v>0</v>
      </c>
      <c r="L35" s="39"/>
    </row>
    <row r="36" spans="2:12" s="1" customFormat="1" ht="14.45" customHeight="1">
      <c r="B36" s="39"/>
      <c r="E36" s="114" t="s">
        <v>47</v>
      </c>
      <c r="F36" s="126">
        <f>ROUND((SUM(BF92:BF160)),  2)</f>
        <v>0</v>
      </c>
      <c r="I36" s="127">
        <v>0.15</v>
      </c>
      <c r="J36" s="126">
        <f>ROUND(((SUM(BF92:BF160))*I36),  2)</f>
        <v>0</v>
      </c>
      <c r="L36" s="39"/>
    </row>
    <row r="37" spans="2:12" s="1" customFormat="1" ht="14.45" hidden="1" customHeight="1">
      <c r="B37" s="39"/>
      <c r="E37" s="114" t="s">
        <v>48</v>
      </c>
      <c r="F37" s="126">
        <f>ROUND((SUM(BG92:BG160)),  2)</f>
        <v>0</v>
      </c>
      <c r="I37" s="127">
        <v>0.21</v>
      </c>
      <c r="J37" s="126">
        <f>0</f>
        <v>0</v>
      </c>
      <c r="L37" s="39"/>
    </row>
    <row r="38" spans="2:12" s="1" customFormat="1" ht="14.45" hidden="1" customHeight="1">
      <c r="B38" s="39"/>
      <c r="E38" s="114" t="s">
        <v>49</v>
      </c>
      <c r="F38" s="126">
        <f>ROUND((SUM(BH92:BH160)),  2)</f>
        <v>0</v>
      </c>
      <c r="I38" s="127">
        <v>0.15</v>
      </c>
      <c r="J38" s="126">
        <f>0</f>
        <v>0</v>
      </c>
      <c r="L38" s="39"/>
    </row>
    <row r="39" spans="2:12" s="1" customFormat="1" ht="14.45" hidden="1" customHeight="1">
      <c r="B39" s="39"/>
      <c r="E39" s="114" t="s">
        <v>50</v>
      </c>
      <c r="F39" s="126">
        <f>ROUND((SUM(BI92:BI160)),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441 - SO 441 Veřejné osvětlení ČD</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J92</f>
        <v>0</v>
      </c>
      <c r="K63" s="36"/>
      <c r="L63" s="39"/>
      <c r="AU63" s="18" t="s">
        <v>160</v>
      </c>
    </row>
    <row r="64" spans="2:47" s="8" customFormat="1" ht="24.95" customHeight="1">
      <c r="B64" s="147"/>
      <c r="C64" s="148"/>
      <c r="D64" s="149" t="s">
        <v>348</v>
      </c>
      <c r="E64" s="150"/>
      <c r="F64" s="150"/>
      <c r="G64" s="150"/>
      <c r="H64" s="150"/>
      <c r="I64" s="151"/>
      <c r="J64" s="152">
        <f>J93</f>
        <v>0</v>
      </c>
      <c r="K64" s="148"/>
      <c r="L64" s="153"/>
    </row>
    <row r="65" spans="2:12" s="9" customFormat="1" ht="19.899999999999999" customHeight="1">
      <c r="B65" s="154"/>
      <c r="C65" s="97"/>
      <c r="D65" s="155" t="s">
        <v>706</v>
      </c>
      <c r="E65" s="156"/>
      <c r="F65" s="156"/>
      <c r="G65" s="156"/>
      <c r="H65" s="156"/>
      <c r="I65" s="157"/>
      <c r="J65" s="158">
        <f>J94</f>
        <v>0</v>
      </c>
      <c r="K65" s="97"/>
      <c r="L65" s="159"/>
    </row>
    <row r="66" spans="2:12" s="8" customFormat="1" ht="24.95" customHeight="1">
      <c r="B66" s="147"/>
      <c r="C66" s="148"/>
      <c r="D66" s="149" t="s">
        <v>639</v>
      </c>
      <c r="E66" s="150"/>
      <c r="F66" s="150"/>
      <c r="G66" s="150"/>
      <c r="H66" s="150"/>
      <c r="I66" s="151"/>
      <c r="J66" s="152">
        <f>J106</f>
        <v>0</v>
      </c>
      <c r="K66" s="148"/>
      <c r="L66" s="153"/>
    </row>
    <row r="67" spans="2:12" s="9" customFormat="1" ht="19.899999999999999" customHeight="1">
      <c r="B67" s="154"/>
      <c r="C67" s="97"/>
      <c r="D67" s="155" t="s">
        <v>741</v>
      </c>
      <c r="E67" s="156"/>
      <c r="F67" s="156"/>
      <c r="G67" s="156"/>
      <c r="H67" s="156"/>
      <c r="I67" s="157"/>
      <c r="J67" s="158">
        <f>J107</f>
        <v>0</v>
      </c>
      <c r="K67" s="97"/>
      <c r="L67" s="159"/>
    </row>
    <row r="68" spans="2:12" s="9" customFormat="1" ht="19.899999999999999" customHeight="1">
      <c r="B68" s="154"/>
      <c r="C68" s="97"/>
      <c r="D68" s="155" t="s">
        <v>742</v>
      </c>
      <c r="E68" s="156"/>
      <c r="F68" s="156"/>
      <c r="G68" s="156"/>
      <c r="H68" s="156"/>
      <c r="I68" s="157"/>
      <c r="J68" s="158">
        <f>J121</f>
        <v>0</v>
      </c>
      <c r="K68" s="97"/>
      <c r="L68" s="159"/>
    </row>
    <row r="69" spans="2:12" s="9" customFormat="1" ht="19.899999999999999" customHeight="1">
      <c r="B69" s="154"/>
      <c r="C69" s="97"/>
      <c r="D69" s="155" t="s">
        <v>640</v>
      </c>
      <c r="E69" s="156"/>
      <c r="F69" s="156"/>
      <c r="G69" s="156"/>
      <c r="H69" s="156"/>
      <c r="I69" s="157"/>
      <c r="J69" s="158">
        <f>J124</f>
        <v>0</v>
      </c>
      <c r="K69" s="97"/>
      <c r="L69" s="159"/>
    </row>
    <row r="70" spans="2:12" s="8" customFormat="1" ht="24.95" customHeight="1">
      <c r="B70" s="147"/>
      <c r="C70" s="148"/>
      <c r="D70" s="149" t="s">
        <v>743</v>
      </c>
      <c r="E70" s="150"/>
      <c r="F70" s="150"/>
      <c r="G70" s="150"/>
      <c r="H70" s="150"/>
      <c r="I70" s="151"/>
      <c r="J70" s="152">
        <f>J154</f>
        <v>0</v>
      </c>
      <c r="K70" s="148"/>
      <c r="L70" s="153"/>
    </row>
    <row r="71" spans="2:12" s="1" customFormat="1" ht="21.75" customHeight="1">
      <c r="B71" s="35"/>
      <c r="C71" s="36"/>
      <c r="D71" s="36"/>
      <c r="E71" s="36"/>
      <c r="F71" s="36"/>
      <c r="G71" s="36"/>
      <c r="H71" s="36"/>
      <c r="I71" s="115"/>
      <c r="J71" s="36"/>
      <c r="K71" s="36"/>
      <c r="L71" s="39"/>
    </row>
    <row r="72" spans="2:12" s="1" customFormat="1" ht="6.95" customHeight="1">
      <c r="B72" s="47"/>
      <c r="C72" s="48"/>
      <c r="D72" s="48"/>
      <c r="E72" s="48"/>
      <c r="F72" s="48"/>
      <c r="G72" s="48"/>
      <c r="H72" s="48"/>
      <c r="I72" s="138"/>
      <c r="J72" s="48"/>
      <c r="K72" s="48"/>
      <c r="L72" s="39"/>
    </row>
    <row r="76" spans="2:12" s="1" customFormat="1" ht="6.95" customHeight="1">
      <c r="B76" s="49"/>
      <c r="C76" s="50"/>
      <c r="D76" s="50"/>
      <c r="E76" s="50"/>
      <c r="F76" s="50"/>
      <c r="G76" s="50"/>
      <c r="H76" s="50"/>
      <c r="I76" s="141"/>
      <c r="J76" s="50"/>
      <c r="K76" s="50"/>
      <c r="L76" s="39"/>
    </row>
    <row r="77" spans="2:12" s="1" customFormat="1" ht="24.95" customHeight="1">
      <c r="B77" s="35"/>
      <c r="C77" s="24" t="s">
        <v>167</v>
      </c>
      <c r="D77" s="36"/>
      <c r="E77" s="36"/>
      <c r="F77" s="36"/>
      <c r="G77" s="36"/>
      <c r="H77" s="36"/>
      <c r="I77" s="115"/>
      <c r="J77" s="36"/>
      <c r="K77" s="36"/>
      <c r="L77" s="39"/>
    </row>
    <row r="78" spans="2:12" s="1" customFormat="1" ht="6.95" customHeight="1">
      <c r="B78" s="35"/>
      <c r="C78" s="36"/>
      <c r="D78" s="36"/>
      <c r="E78" s="36"/>
      <c r="F78" s="36"/>
      <c r="G78" s="36"/>
      <c r="H78" s="36"/>
      <c r="I78" s="115"/>
      <c r="J78" s="36"/>
      <c r="K78" s="36"/>
      <c r="L78" s="39"/>
    </row>
    <row r="79" spans="2:12" s="1" customFormat="1" ht="12" customHeight="1">
      <c r="B79" s="35"/>
      <c r="C79" s="30" t="s">
        <v>16</v>
      </c>
      <c r="D79" s="36"/>
      <c r="E79" s="36"/>
      <c r="F79" s="36"/>
      <c r="G79" s="36"/>
      <c r="H79" s="36"/>
      <c r="I79" s="115"/>
      <c r="J79" s="36"/>
      <c r="K79" s="36"/>
      <c r="L79" s="39"/>
    </row>
    <row r="80" spans="2:12" s="1" customFormat="1" ht="16.5" customHeight="1">
      <c r="B80" s="35"/>
      <c r="C80" s="36"/>
      <c r="D80" s="36"/>
      <c r="E80" s="394" t="str">
        <f>E7</f>
        <v>PD aktualizace - parkoviště P+R ČD, Lysá nad Labem</v>
      </c>
      <c r="F80" s="395"/>
      <c r="G80" s="395"/>
      <c r="H80" s="395"/>
      <c r="I80" s="115"/>
      <c r="J80" s="36"/>
      <c r="K80" s="36"/>
      <c r="L80" s="39"/>
    </row>
    <row r="81" spans="2:65" ht="12" customHeight="1">
      <c r="B81" s="22"/>
      <c r="C81" s="30" t="s">
        <v>152</v>
      </c>
      <c r="D81" s="23"/>
      <c r="E81" s="23"/>
      <c r="F81" s="23"/>
      <c r="G81" s="23"/>
      <c r="H81" s="23"/>
      <c r="J81" s="23"/>
      <c r="K81" s="23"/>
      <c r="L81" s="21"/>
    </row>
    <row r="82" spans="2:65" s="1" customFormat="1" ht="16.5" customHeight="1">
      <c r="B82" s="35"/>
      <c r="C82" s="36"/>
      <c r="D82" s="36"/>
      <c r="E82" s="394" t="s">
        <v>153</v>
      </c>
      <c r="F82" s="393"/>
      <c r="G82" s="393"/>
      <c r="H82" s="393"/>
      <c r="I82" s="115"/>
      <c r="J82" s="36"/>
      <c r="K82" s="36"/>
      <c r="L82" s="39"/>
    </row>
    <row r="83" spans="2:65" s="1" customFormat="1" ht="12" customHeight="1">
      <c r="B83" s="35"/>
      <c r="C83" s="30" t="s">
        <v>154</v>
      </c>
      <c r="D83" s="36"/>
      <c r="E83" s="36"/>
      <c r="F83" s="36"/>
      <c r="G83" s="36"/>
      <c r="H83" s="36"/>
      <c r="I83" s="115"/>
      <c r="J83" s="36"/>
      <c r="K83" s="36"/>
      <c r="L83" s="39"/>
    </row>
    <row r="84" spans="2:65" s="1" customFormat="1" ht="16.5" customHeight="1">
      <c r="B84" s="35"/>
      <c r="C84" s="36"/>
      <c r="D84" s="36"/>
      <c r="E84" s="377" t="str">
        <f>E11</f>
        <v>441 - SO 441 Veřejné osvětlení ČD</v>
      </c>
      <c r="F84" s="393"/>
      <c r="G84" s="393"/>
      <c r="H84" s="393"/>
      <c r="I84" s="115"/>
      <c r="J84" s="36"/>
      <c r="K84" s="36"/>
      <c r="L84" s="39"/>
    </row>
    <row r="85" spans="2:65" s="1" customFormat="1" ht="6.95" customHeight="1">
      <c r="B85" s="35"/>
      <c r="C85" s="36"/>
      <c r="D85" s="36"/>
      <c r="E85" s="36"/>
      <c r="F85" s="36"/>
      <c r="G85" s="36"/>
      <c r="H85" s="36"/>
      <c r="I85" s="115"/>
      <c r="J85" s="36"/>
      <c r="K85" s="36"/>
      <c r="L85" s="39"/>
    </row>
    <row r="86" spans="2:65" s="1" customFormat="1" ht="12" customHeight="1">
      <c r="B86" s="35"/>
      <c r="C86" s="30" t="s">
        <v>22</v>
      </c>
      <c r="D86" s="36"/>
      <c r="E86" s="36"/>
      <c r="F86" s="28" t="str">
        <f>F14</f>
        <v>Čapkova ul.</v>
      </c>
      <c r="G86" s="36"/>
      <c r="H86" s="36"/>
      <c r="I86" s="116" t="s">
        <v>24</v>
      </c>
      <c r="J86" s="59" t="str">
        <f>IF(J14="","",J14)</f>
        <v>8. 3. 2019</v>
      </c>
      <c r="K86" s="36"/>
      <c r="L86" s="39"/>
    </row>
    <row r="87" spans="2:65" s="1" customFormat="1" ht="6.95" customHeight="1">
      <c r="B87" s="35"/>
      <c r="C87" s="36"/>
      <c r="D87" s="36"/>
      <c r="E87" s="36"/>
      <c r="F87" s="36"/>
      <c r="G87" s="36"/>
      <c r="H87" s="36"/>
      <c r="I87" s="115"/>
      <c r="J87" s="36"/>
      <c r="K87" s="36"/>
      <c r="L87" s="39"/>
    </row>
    <row r="88" spans="2:65" s="1" customFormat="1" ht="27.95" customHeight="1">
      <c r="B88" s="35"/>
      <c r="C88" s="30" t="s">
        <v>26</v>
      </c>
      <c r="D88" s="36"/>
      <c r="E88" s="36"/>
      <c r="F88" s="28" t="str">
        <f>E17</f>
        <v>Město Lysá nad Labem</v>
      </c>
      <c r="G88" s="36"/>
      <c r="H88" s="36"/>
      <c r="I88" s="116" t="s">
        <v>33</v>
      </c>
      <c r="J88" s="33" t="str">
        <f>E23</f>
        <v>AllPlan Projekt s.r.o.</v>
      </c>
      <c r="K88" s="36"/>
      <c r="L88" s="39"/>
    </row>
    <row r="89" spans="2:65" s="1" customFormat="1" ht="15.2" customHeight="1">
      <c r="B89" s="35"/>
      <c r="C89" s="30" t="s">
        <v>31</v>
      </c>
      <c r="D89" s="36"/>
      <c r="E89" s="36"/>
      <c r="F89" s="28" t="str">
        <f>IF(E20="","",E20)</f>
        <v>Vyplň údaj</v>
      </c>
      <c r="G89" s="36"/>
      <c r="H89" s="36"/>
      <c r="I89" s="116" t="s">
        <v>37</v>
      </c>
      <c r="J89" s="33" t="str">
        <f>E26</f>
        <v>Křišťál</v>
      </c>
      <c r="K89" s="36"/>
      <c r="L89" s="39"/>
    </row>
    <row r="90" spans="2:65" s="1" customFormat="1" ht="10.35" customHeight="1">
      <c r="B90" s="35"/>
      <c r="C90" s="36"/>
      <c r="D90" s="36"/>
      <c r="E90" s="36"/>
      <c r="F90" s="36"/>
      <c r="G90" s="36"/>
      <c r="H90" s="36"/>
      <c r="I90" s="115"/>
      <c r="J90" s="36"/>
      <c r="K90" s="36"/>
      <c r="L90" s="39"/>
    </row>
    <row r="91" spans="2:65" s="10" customFormat="1" ht="29.25" customHeight="1">
      <c r="B91" s="160"/>
      <c r="C91" s="161" t="s">
        <v>168</v>
      </c>
      <c r="D91" s="162" t="s">
        <v>60</v>
      </c>
      <c r="E91" s="162" t="s">
        <v>56</v>
      </c>
      <c r="F91" s="162" t="s">
        <v>57</v>
      </c>
      <c r="G91" s="162" t="s">
        <v>169</v>
      </c>
      <c r="H91" s="162" t="s">
        <v>170</v>
      </c>
      <c r="I91" s="163" t="s">
        <v>171</v>
      </c>
      <c r="J91" s="162" t="s">
        <v>159</v>
      </c>
      <c r="K91" s="164" t="s">
        <v>172</v>
      </c>
      <c r="L91" s="165"/>
      <c r="M91" s="68" t="s">
        <v>28</v>
      </c>
      <c r="N91" s="69" t="s">
        <v>45</v>
      </c>
      <c r="O91" s="69" t="s">
        <v>173</v>
      </c>
      <c r="P91" s="69" t="s">
        <v>174</v>
      </c>
      <c r="Q91" s="69" t="s">
        <v>175</v>
      </c>
      <c r="R91" s="69" t="s">
        <v>176</v>
      </c>
      <c r="S91" s="69" t="s">
        <v>177</v>
      </c>
      <c r="T91" s="70" t="s">
        <v>178</v>
      </c>
    </row>
    <row r="92" spans="2:65" s="1" customFormat="1" ht="22.9" customHeight="1">
      <c r="B92" s="35"/>
      <c r="C92" s="75" t="s">
        <v>179</v>
      </c>
      <c r="D92" s="36"/>
      <c r="E92" s="36"/>
      <c r="F92" s="36"/>
      <c r="G92" s="36"/>
      <c r="H92" s="36"/>
      <c r="I92" s="115"/>
      <c r="J92" s="166">
        <f>BK92</f>
        <v>0</v>
      </c>
      <c r="K92" s="36"/>
      <c r="L92" s="39"/>
      <c r="M92" s="71"/>
      <c r="N92" s="72"/>
      <c r="O92" s="72"/>
      <c r="P92" s="167">
        <f>P93+P106+P154</f>
        <v>0</v>
      </c>
      <c r="Q92" s="72"/>
      <c r="R92" s="167">
        <f>R93+R106+R154</f>
        <v>179.73949599999997</v>
      </c>
      <c r="S92" s="72"/>
      <c r="T92" s="168">
        <f>T93+T106+T154</f>
        <v>0</v>
      </c>
      <c r="AT92" s="18" t="s">
        <v>74</v>
      </c>
      <c r="AU92" s="18" t="s">
        <v>160</v>
      </c>
      <c r="BK92" s="169">
        <f>BK93+BK106+BK154</f>
        <v>0</v>
      </c>
    </row>
    <row r="93" spans="2:65" s="11" customFormat="1" ht="25.9" customHeight="1">
      <c r="B93" s="170"/>
      <c r="C93" s="171"/>
      <c r="D93" s="172" t="s">
        <v>74</v>
      </c>
      <c r="E93" s="173" t="s">
        <v>538</v>
      </c>
      <c r="F93" s="173" t="s">
        <v>539</v>
      </c>
      <c r="G93" s="171"/>
      <c r="H93" s="171"/>
      <c r="I93" s="174"/>
      <c r="J93" s="175">
        <f>BK93</f>
        <v>0</v>
      </c>
      <c r="K93" s="171"/>
      <c r="L93" s="176"/>
      <c r="M93" s="177"/>
      <c r="N93" s="178"/>
      <c r="O93" s="178"/>
      <c r="P93" s="179">
        <f>P94</f>
        <v>0</v>
      </c>
      <c r="Q93" s="178"/>
      <c r="R93" s="179">
        <f>R94</f>
        <v>121.309214</v>
      </c>
      <c r="S93" s="178"/>
      <c r="T93" s="180">
        <f>T94</f>
        <v>0</v>
      </c>
      <c r="AR93" s="181" t="s">
        <v>84</v>
      </c>
      <c r="AT93" s="182" t="s">
        <v>74</v>
      </c>
      <c r="AU93" s="182" t="s">
        <v>75</v>
      </c>
      <c r="AY93" s="181" t="s">
        <v>182</v>
      </c>
      <c r="BK93" s="183">
        <f>BK94</f>
        <v>0</v>
      </c>
    </row>
    <row r="94" spans="2:65" s="11" customFormat="1" ht="22.9" customHeight="1">
      <c r="B94" s="170"/>
      <c r="C94" s="171"/>
      <c r="D94" s="172" t="s">
        <v>74</v>
      </c>
      <c r="E94" s="184" t="s">
        <v>719</v>
      </c>
      <c r="F94" s="184" t="s">
        <v>720</v>
      </c>
      <c r="G94" s="171"/>
      <c r="H94" s="171"/>
      <c r="I94" s="174"/>
      <c r="J94" s="185">
        <f>BK94</f>
        <v>0</v>
      </c>
      <c r="K94" s="171"/>
      <c r="L94" s="176"/>
      <c r="M94" s="177"/>
      <c r="N94" s="178"/>
      <c r="O94" s="178"/>
      <c r="P94" s="179">
        <f>SUM(P95:P105)</f>
        <v>0</v>
      </c>
      <c r="Q94" s="178"/>
      <c r="R94" s="179">
        <f>SUM(R95:R105)</f>
        <v>121.309214</v>
      </c>
      <c r="S94" s="178"/>
      <c r="T94" s="180">
        <f>SUM(T95:T105)</f>
        <v>0</v>
      </c>
      <c r="AR94" s="181" t="s">
        <v>84</v>
      </c>
      <c r="AT94" s="182" t="s">
        <v>74</v>
      </c>
      <c r="AU94" s="182" t="s">
        <v>82</v>
      </c>
      <c r="AY94" s="181" t="s">
        <v>182</v>
      </c>
      <c r="BK94" s="183">
        <f>SUM(BK95:BK105)</f>
        <v>0</v>
      </c>
    </row>
    <row r="95" spans="2:65" s="1" customFormat="1" ht="24" customHeight="1">
      <c r="B95" s="35"/>
      <c r="C95" s="186" t="s">
        <v>82</v>
      </c>
      <c r="D95" s="186" t="s">
        <v>184</v>
      </c>
      <c r="E95" s="187" t="s">
        <v>744</v>
      </c>
      <c r="F95" s="188" t="s">
        <v>745</v>
      </c>
      <c r="G95" s="189" t="s">
        <v>265</v>
      </c>
      <c r="H95" s="190">
        <v>23</v>
      </c>
      <c r="I95" s="191"/>
      <c r="J95" s="192">
        <f>ROUND(I95*H95,2)</f>
        <v>0</v>
      </c>
      <c r="K95" s="188" t="s">
        <v>188</v>
      </c>
      <c r="L95" s="39"/>
      <c r="M95" s="193" t="s">
        <v>28</v>
      </c>
      <c r="N95" s="194" t="s">
        <v>46</v>
      </c>
      <c r="O95" s="64"/>
      <c r="P95" s="195">
        <f>O95*H95</f>
        <v>0</v>
      </c>
      <c r="Q95" s="195">
        <v>0</v>
      </c>
      <c r="R95" s="195">
        <f>Q95*H95</f>
        <v>0</v>
      </c>
      <c r="S95" s="195">
        <v>0</v>
      </c>
      <c r="T95" s="196">
        <f>S95*H95</f>
        <v>0</v>
      </c>
      <c r="AR95" s="197" t="s">
        <v>276</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276</v>
      </c>
      <c r="BM95" s="197" t="s">
        <v>746</v>
      </c>
    </row>
    <row r="96" spans="2:65" s="1" customFormat="1" ht="24" customHeight="1">
      <c r="B96" s="35"/>
      <c r="C96" s="224" t="s">
        <v>84</v>
      </c>
      <c r="D96" s="224" t="s">
        <v>269</v>
      </c>
      <c r="E96" s="225" t="s">
        <v>747</v>
      </c>
      <c r="F96" s="226" t="s">
        <v>748</v>
      </c>
      <c r="G96" s="227" t="s">
        <v>265</v>
      </c>
      <c r="H96" s="228">
        <v>23</v>
      </c>
      <c r="I96" s="229"/>
      <c r="J96" s="230">
        <f>ROUND(I96*H96,2)</f>
        <v>0</v>
      </c>
      <c r="K96" s="226" t="s">
        <v>28</v>
      </c>
      <c r="L96" s="231"/>
      <c r="M96" s="232" t="s">
        <v>28</v>
      </c>
      <c r="N96" s="233" t="s">
        <v>46</v>
      </c>
      <c r="O96" s="64"/>
      <c r="P96" s="195">
        <f>O96*H96</f>
        <v>0</v>
      </c>
      <c r="Q96" s="195">
        <v>5.25</v>
      </c>
      <c r="R96" s="195">
        <f>Q96*H96</f>
        <v>120.75</v>
      </c>
      <c r="S96" s="195">
        <v>0</v>
      </c>
      <c r="T96" s="196">
        <f>S96*H96</f>
        <v>0</v>
      </c>
      <c r="AR96" s="197" t="s">
        <v>479</v>
      </c>
      <c r="AT96" s="197" t="s">
        <v>269</v>
      </c>
      <c r="AU96" s="197" t="s">
        <v>84</v>
      </c>
      <c r="AY96" s="18" t="s">
        <v>182</v>
      </c>
      <c r="BE96" s="198">
        <f>IF(N96="základní",J96,0)</f>
        <v>0</v>
      </c>
      <c r="BF96" s="198">
        <f>IF(N96="snížená",J96,0)</f>
        <v>0</v>
      </c>
      <c r="BG96" s="198">
        <f>IF(N96="zákl. přenesená",J96,0)</f>
        <v>0</v>
      </c>
      <c r="BH96" s="198">
        <f>IF(N96="sníž. přenesená",J96,0)</f>
        <v>0</v>
      </c>
      <c r="BI96" s="198">
        <f>IF(N96="nulová",J96,0)</f>
        <v>0</v>
      </c>
      <c r="BJ96" s="18" t="s">
        <v>82</v>
      </c>
      <c r="BK96" s="198">
        <f>ROUND(I96*H96,2)</f>
        <v>0</v>
      </c>
      <c r="BL96" s="18" t="s">
        <v>276</v>
      </c>
      <c r="BM96" s="197" t="s">
        <v>749</v>
      </c>
    </row>
    <row r="97" spans="2:65" s="1" customFormat="1" ht="24" customHeight="1">
      <c r="B97" s="35"/>
      <c r="C97" s="186" t="s">
        <v>203</v>
      </c>
      <c r="D97" s="186" t="s">
        <v>184</v>
      </c>
      <c r="E97" s="187" t="s">
        <v>750</v>
      </c>
      <c r="F97" s="188" t="s">
        <v>751</v>
      </c>
      <c r="G97" s="189" t="s">
        <v>317</v>
      </c>
      <c r="H97" s="190">
        <v>550</v>
      </c>
      <c r="I97" s="191"/>
      <c r="J97" s="192">
        <f>ROUND(I97*H97,2)</f>
        <v>0</v>
      </c>
      <c r="K97" s="188" t="s">
        <v>188</v>
      </c>
      <c r="L97" s="39"/>
      <c r="M97" s="193" t="s">
        <v>28</v>
      </c>
      <c r="N97" s="194" t="s">
        <v>46</v>
      </c>
      <c r="O97" s="64"/>
      <c r="P97" s="195">
        <f>O97*H97</f>
        <v>0</v>
      </c>
      <c r="Q97" s="195">
        <v>0</v>
      </c>
      <c r="R97" s="195">
        <f>Q97*H97</f>
        <v>0</v>
      </c>
      <c r="S97" s="195">
        <v>0</v>
      </c>
      <c r="T97" s="196">
        <f>S97*H97</f>
        <v>0</v>
      </c>
      <c r="AR97" s="197" t="s">
        <v>276</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276</v>
      </c>
      <c r="BM97" s="197" t="s">
        <v>752</v>
      </c>
    </row>
    <row r="98" spans="2:65" s="1" customFormat="1" ht="16.5" customHeight="1">
      <c r="B98" s="35"/>
      <c r="C98" s="224" t="s">
        <v>189</v>
      </c>
      <c r="D98" s="224" t="s">
        <v>269</v>
      </c>
      <c r="E98" s="225" t="s">
        <v>753</v>
      </c>
      <c r="F98" s="226" t="s">
        <v>754</v>
      </c>
      <c r="G98" s="227" t="s">
        <v>755</v>
      </c>
      <c r="H98" s="228">
        <v>530.33799999999997</v>
      </c>
      <c r="I98" s="229"/>
      <c r="J98" s="230">
        <f>ROUND(I98*H98,2)</f>
        <v>0</v>
      </c>
      <c r="K98" s="226" t="s">
        <v>188</v>
      </c>
      <c r="L98" s="231"/>
      <c r="M98" s="232" t="s">
        <v>28</v>
      </c>
      <c r="N98" s="233" t="s">
        <v>46</v>
      </c>
      <c r="O98" s="64"/>
      <c r="P98" s="195">
        <f>O98*H98</f>
        <v>0</v>
      </c>
      <c r="Q98" s="195">
        <v>1E-3</v>
      </c>
      <c r="R98" s="195">
        <f>Q98*H98</f>
        <v>0.53033799999999998</v>
      </c>
      <c r="S98" s="195">
        <v>0</v>
      </c>
      <c r="T98" s="196">
        <f>S98*H98</f>
        <v>0</v>
      </c>
      <c r="AR98" s="197" t="s">
        <v>479</v>
      </c>
      <c r="AT98" s="197" t="s">
        <v>269</v>
      </c>
      <c r="AU98" s="197" t="s">
        <v>84</v>
      </c>
      <c r="AY98" s="18" t="s">
        <v>182</v>
      </c>
      <c r="BE98" s="198">
        <f>IF(N98="základní",J98,0)</f>
        <v>0</v>
      </c>
      <c r="BF98" s="198">
        <f>IF(N98="snížená",J98,0)</f>
        <v>0</v>
      </c>
      <c r="BG98" s="198">
        <f>IF(N98="zákl. přenesená",J98,0)</f>
        <v>0</v>
      </c>
      <c r="BH98" s="198">
        <f>IF(N98="sníž. přenesená",J98,0)</f>
        <v>0</v>
      </c>
      <c r="BI98" s="198">
        <f>IF(N98="nulová",J98,0)</f>
        <v>0</v>
      </c>
      <c r="BJ98" s="18" t="s">
        <v>82</v>
      </c>
      <c r="BK98" s="198">
        <f>ROUND(I98*H98,2)</f>
        <v>0</v>
      </c>
      <c r="BL98" s="18" t="s">
        <v>276</v>
      </c>
      <c r="BM98" s="197" t="s">
        <v>756</v>
      </c>
    </row>
    <row r="99" spans="2:65" s="12" customFormat="1">
      <c r="B99" s="202"/>
      <c r="C99" s="203"/>
      <c r="D99" s="199" t="s">
        <v>193</v>
      </c>
      <c r="E99" s="204" t="s">
        <v>28</v>
      </c>
      <c r="F99" s="205" t="s">
        <v>757</v>
      </c>
      <c r="G99" s="203"/>
      <c r="H99" s="206">
        <v>530.33799999999997</v>
      </c>
      <c r="I99" s="207"/>
      <c r="J99" s="203"/>
      <c r="K99" s="203"/>
      <c r="L99" s="208"/>
      <c r="M99" s="209"/>
      <c r="N99" s="210"/>
      <c r="O99" s="210"/>
      <c r="P99" s="210"/>
      <c r="Q99" s="210"/>
      <c r="R99" s="210"/>
      <c r="S99" s="210"/>
      <c r="T99" s="211"/>
      <c r="AT99" s="212" t="s">
        <v>193</v>
      </c>
      <c r="AU99" s="212" t="s">
        <v>84</v>
      </c>
      <c r="AV99" s="12" t="s">
        <v>84</v>
      </c>
      <c r="AW99" s="12" t="s">
        <v>36</v>
      </c>
      <c r="AX99" s="12" t="s">
        <v>82</v>
      </c>
      <c r="AY99" s="212" t="s">
        <v>182</v>
      </c>
    </row>
    <row r="100" spans="2:65" s="1" customFormat="1" ht="24" customHeight="1">
      <c r="B100" s="35"/>
      <c r="C100" s="186" t="s">
        <v>214</v>
      </c>
      <c r="D100" s="186" t="s">
        <v>184</v>
      </c>
      <c r="E100" s="187" t="s">
        <v>758</v>
      </c>
      <c r="F100" s="188" t="s">
        <v>759</v>
      </c>
      <c r="G100" s="189" t="s">
        <v>317</v>
      </c>
      <c r="H100" s="190">
        <v>34</v>
      </c>
      <c r="I100" s="191"/>
      <c r="J100" s="192">
        <f>ROUND(I100*H100,2)</f>
        <v>0</v>
      </c>
      <c r="K100" s="188" t="s">
        <v>188</v>
      </c>
      <c r="L100" s="39"/>
      <c r="M100" s="193" t="s">
        <v>28</v>
      </c>
      <c r="N100" s="194" t="s">
        <v>46</v>
      </c>
      <c r="O100" s="64"/>
      <c r="P100" s="195">
        <f>O100*H100</f>
        <v>0</v>
      </c>
      <c r="Q100" s="195">
        <v>0</v>
      </c>
      <c r="R100" s="195">
        <f>Q100*H100</f>
        <v>0</v>
      </c>
      <c r="S100" s="195">
        <v>0</v>
      </c>
      <c r="T100" s="196">
        <f>S100*H100</f>
        <v>0</v>
      </c>
      <c r="AR100" s="197" t="s">
        <v>276</v>
      </c>
      <c r="AT100" s="197" t="s">
        <v>184</v>
      </c>
      <c r="AU100" s="197" t="s">
        <v>84</v>
      </c>
      <c r="AY100" s="18" t="s">
        <v>182</v>
      </c>
      <c r="BE100" s="198">
        <f>IF(N100="základní",J100,0)</f>
        <v>0</v>
      </c>
      <c r="BF100" s="198">
        <f>IF(N100="snížená",J100,0)</f>
        <v>0</v>
      </c>
      <c r="BG100" s="198">
        <f>IF(N100="zákl. přenesená",J100,0)</f>
        <v>0</v>
      </c>
      <c r="BH100" s="198">
        <f>IF(N100="sníž. přenesená",J100,0)</f>
        <v>0</v>
      </c>
      <c r="BI100" s="198">
        <f>IF(N100="nulová",J100,0)</f>
        <v>0</v>
      </c>
      <c r="BJ100" s="18" t="s">
        <v>82</v>
      </c>
      <c r="BK100" s="198">
        <f>ROUND(I100*H100,2)</f>
        <v>0</v>
      </c>
      <c r="BL100" s="18" t="s">
        <v>276</v>
      </c>
      <c r="BM100" s="197" t="s">
        <v>760</v>
      </c>
    </row>
    <row r="101" spans="2:65" s="1" customFormat="1" ht="16.5" customHeight="1">
      <c r="B101" s="35"/>
      <c r="C101" s="224" t="s">
        <v>220</v>
      </c>
      <c r="D101" s="224" t="s">
        <v>269</v>
      </c>
      <c r="E101" s="225" t="s">
        <v>761</v>
      </c>
      <c r="F101" s="226" t="s">
        <v>762</v>
      </c>
      <c r="G101" s="227" t="s">
        <v>755</v>
      </c>
      <c r="H101" s="228">
        <v>21.396000000000001</v>
      </c>
      <c r="I101" s="229"/>
      <c r="J101" s="230">
        <f>ROUND(I101*H101,2)</f>
        <v>0</v>
      </c>
      <c r="K101" s="226" t="s">
        <v>188</v>
      </c>
      <c r="L101" s="231"/>
      <c r="M101" s="232" t="s">
        <v>28</v>
      </c>
      <c r="N101" s="233" t="s">
        <v>46</v>
      </c>
      <c r="O101" s="64"/>
      <c r="P101" s="195">
        <f>O101*H101</f>
        <v>0</v>
      </c>
      <c r="Q101" s="195">
        <v>1E-3</v>
      </c>
      <c r="R101" s="195">
        <f>Q101*H101</f>
        <v>2.1396000000000002E-2</v>
      </c>
      <c r="S101" s="195">
        <v>0</v>
      </c>
      <c r="T101" s="196">
        <f>S101*H101</f>
        <v>0</v>
      </c>
      <c r="AR101" s="197" t="s">
        <v>479</v>
      </c>
      <c r="AT101" s="197" t="s">
        <v>269</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276</v>
      </c>
      <c r="BM101" s="197" t="s">
        <v>763</v>
      </c>
    </row>
    <row r="102" spans="2:65" s="12" customFormat="1">
      <c r="B102" s="202"/>
      <c r="C102" s="203"/>
      <c r="D102" s="199" t="s">
        <v>193</v>
      </c>
      <c r="E102" s="204" t="s">
        <v>28</v>
      </c>
      <c r="F102" s="205" t="s">
        <v>764</v>
      </c>
      <c r="G102" s="203"/>
      <c r="H102" s="206">
        <v>21.396000000000001</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16.5" customHeight="1">
      <c r="B103" s="35"/>
      <c r="C103" s="186" t="s">
        <v>225</v>
      </c>
      <c r="D103" s="186" t="s">
        <v>184</v>
      </c>
      <c r="E103" s="187" t="s">
        <v>765</v>
      </c>
      <c r="F103" s="188" t="s">
        <v>766</v>
      </c>
      <c r="G103" s="189" t="s">
        <v>265</v>
      </c>
      <c r="H103" s="190">
        <v>34</v>
      </c>
      <c r="I103" s="191"/>
      <c r="J103" s="192">
        <f>ROUND(I103*H103,2)</f>
        <v>0</v>
      </c>
      <c r="K103" s="188" t="s">
        <v>188</v>
      </c>
      <c r="L103" s="39"/>
      <c r="M103" s="193" t="s">
        <v>28</v>
      </c>
      <c r="N103" s="194" t="s">
        <v>46</v>
      </c>
      <c r="O103" s="64"/>
      <c r="P103" s="195">
        <f>O103*H103</f>
        <v>0</v>
      </c>
      <c r="Q103" s="195">
        <v>0</v>
      </c>
      <c r="R103" s="195">
        <f>Q103*H103</f>
        <v>0</v>
      </c>
      <c r="S103" s="195">
        <v>0</v>
      </c>
      <c r="T103" s="196">
        <f>S103*H103</f>
        <v>0</v>
      </c>
      <c r="AR103" s="197" t="s">
        <v>276</v>
      </c>
      <c r="AT103" s="197" t="s">
        <v>184</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276</v>
      </c>
      <c r="BM103" s="197" t="s">
        <v>767</v>
      </c>
    </row>
    <row r="104" spans="2:65" s="1" customFormat="1" ht="29.25">
      <c r="B104" s="35"/>
      <c r="C104" s="36"/>
      <c r="D104" s="199" t="s">
        <v>191</v>
      </c>
      <c r="E104" s="36"/>
      <c r="F104" s="200" t="s">
        <v>768</v>
      </c>
      <c r="G104" s="36"/>
      <c r="H104" s="36"/>
      <c r="I104" s="115"/>
      <c r="J104" s="36"/>
      <c r="K104" s="36"/>
      <c r="L104" s="39"/>
      <c r="M104" s="201"/>
      <c r="N104" s="64"/>
      <c r="O104" s="64"/>
      <c r="P104" s="64"/>
      <c r="Q104" s="64"/>
      <c r="R104" s="64"/>
      <c r="S104" s="64"/>
      <c r="T104" s="65"/>
      <c r="AT104" s="18" t="s">
        <v>191</v>
      </c>
      <c r="AU104" s="18" t="s">
        <v>84</v>
      </c>
    </row>
    <row r="105" spans="2:65" s="1" customFormat="1" ht="16.5" customHeight="1">
      <c r="B105" s="35"/>
      <c r="C105" s="224" t="s">
        <v>230</v>
      </c>
      <c r="D105" s="224" t="s">
        <v>269</v>
      </c>
      <c r="E105" s="225" t="s">
        <v>769</v>
      </c>
      <c r="F105" s="226" t="s">
        <v>770</v>
      </c>
      <c r="G105" s="227" t="s">
        <v>265</v>
      </c>
      <c r="H105" s="228">
        <v>34</v>
      </c>
      <c r="I105" s="229"/>
      <c r="J105" s="230">
        <f>ROUND(I105*H105,2)</f>
        <v>0</v>
      </c>
      <c r="K105" s="226" t="s">
        <v>188</v>
      </c>
      <c r="L105" s="231"/>
      <c r="M105" s="232" t="s">
        <v>28</v>
      </c>
      <c r="N105" s="233" t="s">
        <v>46</v>
      </c>
      <c r="O105" s="64"/>
      <c r="P105" s="195">
        <f>O105*H105</f>
        <v>0</v>
      </c>
      <c r="Q105" s="195">
        <v>2.2000000000000001E-4</v>
      </c>
      <c r="R105" s="195">
        <f>Q105*H105</f>
        <v>7.4800000000000005E-3</v>
      </c>
      <c r="S105" s="195">
        <v>0</v>
      </c>
      <c r="T105" s="196">
        <f>S105*H105</f>
        <v>0</v>
      </c>
      <c r="AR105" s="197" t="s">
        <v>479</v>
      </c>
      <c r="AT105" s="197" t="s">
        <v>269</v>
      </c>
      <c r="AU105" s="197" t="s">
        <v>84</v>
      </c>
      <c r="AY105" s="18" t="s">
        <v>182</v>
      </c>
      <c r="BE105" s="198">
        <f>IF(N105="základní",J105,0)</f>
        <v>0</v>
      </c>
      <c r="BF105" s="198">
        <f>IF(N105="snížená",J105,0)</f>
        <v>0</v>
      </c>
      <c r="BG105" s="198">
        <f>IF(N105="zákl. přenesená",J105,0)</f>
        <v>0</v>
      </c>
      <c r="BH105" s="198">
        <f>IF(N105="sníž. přenesená",J105,0)</f>
        <v>0</v>
      </c>
      <c r="BI105" s="198">
        <f>IF(N105="nulová",J105,0)</f>
        <v>0</v>
      </c>
      <c r="BJ105" s="18" t="s">
        <v>82</v>
      </c>
      <c r="BK105" s="198">
        <f>ROUND(I105*H105,2)</f>
        <v>0</v>
      </c>
      <c r="BL105" s="18" t="s">
        <v>276</v>
      </c>
      <c r="BM105" s="197" t="s">
        <v>771</v>
      </c>
    </row>
    <row r="106" spans="2:65" s="11" customFormat="1" ht="25.9" customHeight="1">
      <c r="B106" s="170"/>
      <c r="C106" s="171"/>
      <c r="D106" s="172" t="s">
        <v>74</v>
      </c>
      <c r="E106" s="173" t="s">
        <v>269</v>
      </c>
      <c r="F106" s="173" t="s">
        <v>645</v>
      </c>
      <c r="G106" s="171"/>
      <c r="H106" s="171"/>
      <c r="I106" s="174"/>
      <c r="J106" s="175">
        <f>BK106</f>
        <v>0</v>
      </c>
      <c r="K106" s="171"/>
      <c r="L106" s="176"/>
      <c r="M106" s="177"/>
      <c r="N106" s="178"/>
      <c r="O106" s="178"/>
      <c r="P106" s="179">
        <f>P107+P121+P124</f>
        <v>0</v>
      </c>
      <c r="Q106" s="178"/>
      <c r="R106" s="179">
        <f>R107+R121+R124</f>
        <v>58.430281999999991</v>
      </c>
      <c r="S106" s="178"/>
      <c r="T106" s="180">
        <f>T107+T121+T124</f>
        <v>0</v>
      </c>
      <c r="AR106" s="181" t="s">
        <v>203</v>
      </c>
      <c r="AT106" s="182" t="s">
        <v>74</v>
      </c>
      <c r="AU106" s="182" t="s">
        <v>75</v>
      </c>
      <c r="AY106" s="181" t="s">
        <v>182</v>
      </c>
      <c r="BK106" s="183">
        <f>BK107+BK121+BK124</f>
        <v>0</v>
      </c>
    </row>
    <row r="107" spans="2:65" s="11" customFormat="1" ht="22.9" customHeight="1">
      <c r="B107" s="170"/>
      <c r="C107" s="171"/>
      <c r="D107" s="172" t="s">
        <v>74</v>
      </c>
      <c r="E107" s="184" t="s">
        <v>772</v>
      </c>
      <c r="F107" s="184" t="s">
        <v>773</v>
      </c>
      <c r="G107" s="171"/>
      <c r="H107" s="171"/>
      <c r="I107" s="174"/>
      <c r="J107" s="185">
        <f>BK107</f>
        <v>0</v>
      </c>
      <c r="K107" s="171"/>
      <c r="L107" s="176"/>
      <c r="M107" s="177"/>
      <c r="N107" s="178"/>
      <c r="O107" s="178"/>
      <c r="P107" s="179">
        <f>SUM(P108:P120)</f>
        <v>0</v>
      </c>
      <c r="Q107" s="178"/>
      <c r="R107" s="179">
        <f>SUM(R108:R120)</f>
        <v>2.39039</v>
      </c>
      <c r="S107" s="178"/>
      <c r="T107" s="180">
        <f>SUM(T108:T120)</f>
        <v>0</v>
      </c>
      <c r="AR107" s="181" t="s">
        <v>203</v>
      </c>
      <c r="AT107" s="182" t="s">
        <v>74</v>
      </c>
      <c r="AU107" s="182" t="s">
        <v>82</v>
      </c>
      <c r="AY107" s="181" t="s">
        <v>182</v>
      </c>
      <c r="BK107" s="183">
        <f>SUM(BK108:BK120)</f>
        <v>0</v>
      </c>
    </row>
    <row r="108" spans="2:65" s="1" customFormat="1" ht="16.5" customHeight="1">
      <c r="B108" s="35"/>
      <c r="C108" s="186" t="s">
        <v>235</v>
      </c>
      <c r="D108" s="186" t="s">
        <v>184</v>
      </c>
      <c r="E108" s="187" t="s">
        <v>774</v>
      </c>
      <c r="F108" s="188" t="s">
        <v>775</v>
      </c>
      <c r="G108" s="189" t="s">
        <v>265</v>
      </c>
      <c r="H108" s="190">
        <v>18</v>
      </c>
      <c r="I108" s="191"/>
      <c r="J108" s="192">
        <f t="shared" ref="J108:J114" si="0">ROUND(I108*H108,2)</f>
        <v>0</v>
      </c>
      <c r="K108" s="188" t="s">
        <v>188</v>
      </c>
      <c r="L108" s="39"/>
      <c r="M108" s="193" t="s">
        <v>28</v>
      </c>
      <c r="N108" s="194" t="s">
        <v>46</v>
      </c>
      <c r="O108" s="64"/>
      <c r="P108" s="195">
        <f t="shared" ref="P108:P114" si="1">O108*H108</f>
        <v>0</v>
      </c>
      <c r="Q108" s="195">
        <v>0</v>
      </c>
      <c r="R108" s="195">
        <f t="shared" ref="R108:R114" si="2">Q108*H108</f>
        <v>0</v>
      </c>
      <c r="S108" s="195">
        <v>0</v>
      </c>
      <c r="T108" s="196">
        <f t="shared" ref="T108:T114" si="3">S108*H108</f>
        <v>0</v>
      </c>
      <c r="AR108" s="197" t="s">
        <v>650</v>
      </c>
      <c r="AT108" s="197" t="s">
        <v>184</v>
      </c>
      <c r="AU108" s="197" t="s">
        <v>84</v>
      </c>
      <c r="AY108" s="18" t="s">
        <v>182</v>
      </c>
      <c r="BE108" s="198">
        <f t="shared" ref="BE108:BE114" si="4">IF(N108="základní",J108,0)</f>
        <v>0</v>
      </c>
      <c r="BF108" s="198">
        <f t="shared" ref="BF108:BF114" si="5">IF(N108="snížená",J108,0)</f>
        <v>0</v>
      </c>
      <c r="BG108" s="198">
        <f t="shared" ref="BG108:BG114" si="6">IF(N108="zákl. přenesená",J108,0)</f>
        <v>0</v>
      </c>
      <c r="BH108" s="198">
        <f t="shared" ref="BH108:BH114" si="7">IF(N108="sníž. přenesená",J108,0)</f>
        <v>0</v>
      </c>
      <c r="BI108" s="198">
        <f t="shared" ref="BI108:BI114" si="8">IF(N108="nulová",J108,0)</f>
        <v>0</v>
      </c>
      <c r="BJ108" s="18" t="s">
        <v>82</v>
      </c>
      <c r="BK108" s="198">
        <f t="shared" ref="BK108:BK114" si="9">ROUND(I108*H108,2)</f>
        <v>0</v>
      </c>
      <c r="BL108" s="18" t="s">
        <v>650</v>
      </c>
      <c r="BM108" s="197" t="s">
        <v>776</v>
      </c>
    </row>
    <row r="109" spans="2:65" s="1" customFormat="1" ht="16.5" customHeight="1">
      <c r="B109" s="35"/>
      <c r="C109" s="186" t="s">
        <v>240</v>
      </c>
      <c r="D109" s="186" t="s">
        <v>184</v>
      </c>
      <c r="E109" s="187" t="s">
        <v>777</v>
      </c>
      <c r="F109" s="188" t="s">
        <v>778</v>
      </c>
      <c r="G109" s="189" t="s">
        <v>265</v>
      </c>
      <c r="H109" s="190">
        <v>23</v>
      </c>
      <c r="I109" s="191"/>
      <c r="J109" s="192">
        <f t="shared" si="0"/>
        <v>0</v>
      </c>
      <c r="K109" s="188" t="s">
        <v>188</v>
      </c>
      <c r="L109" s="39"/>
      <c r="M109" s="193" t="s">
        <v>28</v>
      </c>
      <c r="N109" s="194" t="s">
        <v>46</v>
      </c>
      <c r="O109" s="64"/>
      <c r="P109" s="195">
        <f t="shared" si="1"/>
        <v>0</v>
      </c>
      <c r="Q109" s="195">
        <v>0</v>
      </c>
      <c r="R109" s="195">
        <f t="shared" si="2"/>
        <v>0</v>
      </c>
      <c r="S109" s="195">
        <v>0</v>
      </c>
      <c r="T109" s="196">
        <f t="shared" si="3"/>
        <v>0</v>
      </c>
      <c r="AR109" s="197" t="s">
        <v>650</v>
      </c>
      <c r="AT109" s="197" t="s">
        <v>184</v>
      </c>
      <c r="AU109" s="197" t="s">
        <v>84</v>
      </c>
      <c r="AY109" s="18" t="s">
        <v>182</v>
      </c>
      <c r="BE109" s="198">
        <f t="shared" si="4"/>
        <v>0</v>
      </c>
      <c r="BF109" s="198">
        <f t="shared" si="5"/>
        <v>0</v>
      </c>
      <c r="BG109" s="198">
        <f t="shared" si="6"/>
        <v>0</v>
      </c>
      <c r="BH109" s="198">
        <f t="shared" si="7"/>
        <v>0</v>
      </c>
      <c r="BI109" s="198">
        <f t="shared" si="8"/>
        <v>0</v>
      </c>
      <c r="BJ109" s="18" t="s">
        <v>82</v>
      </c>
      <c r="BK109" s="198">
        <f t="shared" si="9"/>
        <v>0</v>
      </c>
      <c r="BL109" s="18" t="s">
        <v>650</v>
      </c>
      <c r="BM109" s="197" t="s">
        <v>779</v>
      </c>
    </row>
    <row r="110" spans="2:65" s="1" customFormat="1" ht="16.5" customHeight="1">
      <c r="B110" s="35"/>
      <c r="C110" s="186" t="s">
        <v>247</v>
      </c>
      <c r="D110" s="186" t="s">
        <v>184</v>
      </c>
      <c r="E110" s="187" t="s">
        <v>780</v>
      </c>
      <c r="F110" s="188" t="s">
        <v>781</v>
      </c>
      <c r="G110" s="189" t="s">
        <v>265</v>
      </c>
      <c r="H110" s="190">
        <v>17</v>
      </c>
      <c r="I110" s="191"/>
      <c r="J110" s="192">
        <f t="shared" si="0"/>
        <v>0</v>
      </c>
      <c r="K110" s="188" t="s">
        <v>188</v>
      </c>
      <c r="L110" s="39"/>
      <c r="M110" s="193" t="s">
        <v>28</v>
      </c>
      <c r="N110" s="194" t="s">
        <v>46</v>
      </c>
      <c r="O110" s="64"/>
      <c r="P110" s="195">
        <f t="shared" si="1"/>
        <v>0</v>
      </c>
      <c r="Q110" s="195">
        <v>0</v>
      </c>
      <c r="R110" s="195">
        <f t="shared" si="2"/>
        <v>0</v>
      </c>
      <c r="S110" s="195">
        <v>0</v>
      </c>
      <c r="T110" s="196">
        <f t="shared" si="3"/>
        <v>0</v>
      </c>
      <c r="AR110" s="197" t="s">
        <v>650</v>
      </c>
      <c r="AT110" s="197" t="s">
        <v>184</v>
      </c>
      <c r="AU110" s="197" t="s">
        <v>84</v>
      </c>
      <c r="AY110" s="18" t="s">
        <v>182</v>
      </c>
      <c r="BE110" s="198">
        <f t="shared" si="4"/>
        <v>0</v>
      </c>
      <c r="BF110" s="198">
        <f t="shared" si="5"/>
        <v>0</v>
      </c>
      <c r="BG110" s="198">
        <f t="shared" si="6"/>
        <v>0</v>
      </c>
      <c r="BH110" s="198">
        <f t="shared" si="7"/>
        <v>0</v>
      </c>
      <c r="BI110" s="198">
        <f t="shared" si="8"/>
        <v>0</v>
      </c>
      <c r="BJ110" s="18" t="s">
        <v>82</v>
      </c>
      <c r="BK110" s="198">
        <f t="shared" si="9"/>
        <v>0</v>
      </c>
      <c r="BL110" s="18" t="s">
        <v>650</v>
      </c>
      <c r="BM110" s="197" t="s">
        <v>782</v>
      </c>
    </row>
    <row r="111" spans="2:65" s="1" customFormat="1" ht="16.5" customHeight="1">
      <c r="B111" s="35"/>
      <c r="C111" s="224" t="s">
        <v>254</v>
      </c>
      <c r="D111" s="224" t="s">
        <v>269</v>
      </c>
      <c r="E111" s="225" t="s">
        <v>783</v>
      </c>
      <c r="F111" s="226" t="s">
        <v>784</v>
      </c>
      <c r="G111" s="227" t="s">
        <v>265</v>
      </c>
      <c r="H111" s="228">
        <v>17</v>
      </c>
      <c r="I111" s="229"/>
      <c r="J111" s="230">
        <f t="shared" si="0"/>
        <v>0</v>
      </c>
      <c r="K111" s="226" t="s">
        <v>188</v>
      </c>
      <c r="L111" s="231"/>
      <c r="M111" s="232" t="s">
        <v>28</v>
      </c>
      <c r="N111" s="233" t="s">
        <v>46</v>
      </c>
      <c r="O111" s="64"/>
      <c r="P111" s="195">
        <f t="shared" si="1"/>
        <v>0</v>
      </c>
      <c r="Q111" s="195">
        <v>0.115</v>
      </c>
      <c r="R111" s="195">
        <f t="shared" si="2"/>
        <v>1.9550000000000001</v>
      </c>
      <c r="S111" s="195">
        <v>0</v>
      </c>
      <c r="T111" s="196">
        <f t="shared" si="3"/>
        <v>0</v>
      </c>
      <c r="AR111" s="197" t="s">
        <v>666</v>
      </c>
      <c r="AT111" s="197" t="s">
        <v>269</v>
      </c>
      <c r="AU111" s="197" t="s">
        <v>84</v>
      </c>
      <c r="AY111" s="18" t="s">
        <v>182</v>
      </c>
      <c r="BE111" s="198">
        <f t="shared" si="4"/>
        <v>0</v>
      </c>
      <c r="BF111" s="198">
        <f t="shared" si="5"/>
        <v>0</v>
      </c>
      <c r="BG111" s="198">
        <f t="shared" si="6"/>
        <v>0</v>
      </c>
      <c r="BH111" s="198">
        <f t="shared" si="7"/>
        <v>0</v>
      </c>
      <c r="BI111" s="198">
        <f t="shared" si="8"/>
        <v>0</v>
      </c>
      <c r="BJ111" s="18" t="s">
        <v>82</v>
      </c>
      <c r="BK111" s="198">
        <f t="shared" si="9"/>
        <v>0</v>
      </c>
      <c r="BL111" s="18" t="s">
        <v>666</v>
      </c>
      <c r="BM111" s="197" t="s">
        <v>785</v>
      </c>
    </row>
    <row r="112" spans="2:65" s="1" customFormat="1" ht="16.5" customHeight="1">
      <c r="B112" s="35"/>
      <c r="C112" s="186" t="s">
        <v>262</v>
      </c>
      <c r="D112" s="186" t="s">
        <v>184</v>
      </c>
      <c r="E112" s="187" t="s">
        <v>786</v>
      </c>
      <c r="F112" s="188" t="s">
        <v>787</v>
      </c>
      <c r="G112" s="189" t="s">
        <v>265</v>
      </c>
      <c r="H112" s="190">
        <v>6</v>
      </c>
      <c r="I112" s="191"/>
      <c r="J112" s="192">
        <f t="shared" si="0"/>
        <v>0</v>
      </c>
      <c r="K112" s="188" t="s">
        <v>188</v>
      </c>
      <c r="L112" s="39"/>
      <c r="M112" s="193" t="s">
        <v>28</v>
      </c>
      <c r="N112" s="194" t="s">
        <v>46</v>
      </c>
      <c r="O112" s="64"/>
      <c r="P112" s="195">
        <f t="shared" si="1"/>
        <v>0</v>
      </c>
      <c r="Q112" s="195">
        <v>0</v>
      </c>
      <c r="R112" s="195">
        <f t="shared" si="2"/>
        <v>0</v>
      </c>
      <c r="S112" s="195">
        <v>0</v>
      </c>
      <c r="T112" s="196">
        <f t="shared" si="3"/>
        <v>0</v>
      </c>
      <c r="AR112" s="197" t="s">
        <v>650</v>
      </c>
      <c r="AT112" s="197" t="s">
        <v>184</v>
      </c>
      <c r="AU112" s="197" t="s">
        <v>84</v>
      </c>
      <c r="AY112" s="18" t="s">
        <v>182</v>
      </c>
      <c r="BE112" s="198">
        <f t="shared" si="4"/>
        <v>0</v>
      </c>
      <c r="BF112" s="198">
        <f t="shared" si="5"/>
        <v>0</v>
      </c>
      <c r="BG112" s="198">
        <f t="shared" si="6"/>
        <v>0</v>
      </c>
      <c r="BH112" s="198">
        <f t="shared" si="7"/>
        <v>0</v>
      </c>
      <c r="BI112" s="198">
        <f t="shared" si="8"/>
        <v>0</v>
      </c>
      <c r="BJ112" s="18" t="s">
        <v>82</v>
      </c>
      <c r="BK112" s="198">
        <f t="shared" si="9"/>
        <v>0</v>
      </c>
      <c r="BL112" s="18" t="s">
        <v>650</v>
      </c>
      <c r="BM112" s="197" t="s">
        <v>788</v>
      </c>
    </row>
    <row r="113" spans="2:65" s="1" customFormat="1" ht="16.5" customHeight="1">
      <c r="B113" s="35"/>
      <c r="C113" s="224" t="s">
        <v>268</v>
      </c>
      <c r="D113" s="224" t="s">
        <v>269</v>
      </c>
      <c r="E113" s="225" t="s">
        <v>789</v>
      </c>
      <c r="F113" s="226" t="s">
        <v>790</v>
      </c>
      <c r="G113" s="227" t="s">
        <v>265</v>
      </c>
      <c r="H113" s="228">
        <v>6</v>
      </c>
      <c r="I113" s="229"/>
      <c r="J113" s="230">
        <f t="shared" si="0"/>
        <v>0</v>
      </c>
      <c r="K113" s="226" t="s">
        <v>188</v>
      </c>
      <c r="L113" s="231"/>
      <c r="M113" s="232" t="s">
        <v>28</v>
      </c>
      <c r="N113" s="233" t="s">
        <v>46</v>
      </c>
      <c r="O113" s="64"/>
      <c r="P113" s="195">
        <f t="shared" si="1"/>
        <v>0</v>
      </c>
      <c r="Q113" s="195">
        <v>5.0000000000000001E-4</v>
      </c>
      <c r="R113" s="195">
        <f t="shared" si="2"/>
        <v>3.0000000000000001E-3</v>
      </c>
      <c r="S113" s="195">
        <v>0</v>
      </c>
      <c r="T113" s="196">
        <f t="shared" si="3"/>
        <v>0</v>
      </c>
      <c r="AR113" s="197" t="s">
        <v>666</v>
      </c>
      <c r="AT113" s="197" t="s">
        <v>269</v>
      </c>
      <c r="AU113" s="197" t="s">
        <v>84</v>
      </c>
      <c r="AY113" s="18" t="s">
        <v>182</v>
      </c>
      <c r="BE113" s="198">
        <f t="shared" si="4"/>
        <v>0</v>
      </c>
      <c r="BF113" s="198">
        <f t="shared" si="5"/>
        <v>0</v>
      </c>
      <c r="BG113" s="198">
        <f t="shared" si="6"/>
        <v>0</v>
      </c>
      <c r="BH113" s="198">
        <f t="shared" si="7"/>
        <v>0</v>
      </c>
      <c r="BI113" s="198">
        <f t="shared" si="8"/>
        <v>0</v>
      </c>
      <c r="BJ113" s="18" t="s">
        <v>82</v>
      </c>
      <c r="BK113" s="198">
        <f t="shared" si="9"/>
        <v>0</v>
      </c>
      <c r="BL113" s="18" t="s">
        <v>666</v>
      </c>
      <c r="BM113" s="197" t="s">
        <v>791</v>
      </c>
    </row>
    <row r="114" spans="2:65" s="1" customFormat="1" ht="24" customHeight="1">
      <c r="B114" s="35"/>
      <c r="C114" s="186" t="s">
        <v>8</v>
      </c>
      <c r="D114" s="186" t="s">
        <v>184</v>
      </c>
      <c r="E114" s="187" t="s">
        <v>792</v>
      </c>
      <c r="F114" s="188" t="s">
        <v>793</v>
      </c>
      <c r="G114" s="189" t="s">
        <v>317</v>
      </c>
      <c r="H114" s="190">
        <v>900</v>
      </c>
      <c r="I114" s="191"/>
      <c r="J114" s="192">
        <f t="shared" si="0"/>
        <v>0</v>
      </c>
      <c r="K114" s="188" t="s">
        <v>188</v>
      </c>
      <c r="L114" s="39"/>
      <c r="M114" s="193" t="s">
        <v>28</v>
      </c>
      <c r="N114" s="194" t="s">
        <v>46</v>
      </c>
      <c r="O114" s="64"/>
      <c r="P114" s="195">
        <f t="shared" si="1"/>
        <v>0</v>
      </c>
      <c r="Q114" s="195">
        <v>0</v>
      </c>
      <c r="R114" s="195">
        <f t="shared" si="2"/>
        <v>0</v>
      </c>
      <c r="S114" s="195">
        <v>0</v>
      </c>
      <c r="T114" s="196">
        <f t="shared" si="3"/>
        <v>0</v>
      </c>
      <c r="AR114" s="197" t="s">
        <v>650</v>
      </c>
      <c r="AT114" s="197" t="s">
        <v>184</v>
      </c>
      <c r="AU114" s="197" t="s">
        <v>84</v>
      </c>
      <c r="AY114" s="18" t="s">
        <v>182</v>
      </c>
      <c r="BE114" s="198">
        <f t="shared" si="4"/>
        <v>0</v>
      </c>
      <c r="BF114" s="198">
        <f t="shared" si="5"/>
        <v>0</v>
      </c>
      <c r="BG114" s="198">
        <f t="shared" si="6"/>
        <v>0</v>
      </c>
      <c r="BH114" s="198">
        <f t="shared" si="7"/>
        <v>0</v>
      </c>
      <c r="BI114" s="198">
        <f t="shared" si="8"/>
        <v>0</v>
      </c>
      <c r="BJ114" s="18" t="s">
        <v>82</v>
      </c>
      <c r="BK114" s="198">
        <f t="shared" si="9"/>
        <v>0</v>
      </c>
      <c r="BL114" s="18" t="s">
        <v>650</v>
      </c>
      <c r="BM114" s="197" t="s">
        <v>794</v>
      </c>
    </row>
    <row r="115" spans="2:65" s="12" customFormat="1">
      <c r="B115" s="202"/>
      <c r="C115" s="203"/>
      <c r="D115" s="199" t="s">
        <v>193</v>
      </c>
      <c r="E115" s="204" t="s">
        <v>28</v>
      </c>
      <c r="F115" s="205" t="s">
        <v>795</v>
      </c>
      <c r="G115" s="203"/>
      <c r="H115" s="206">
        <v>900</v>
      </c>
      <c r="I115" s="207"/>
      <c r="J115" s="203"/>
      <c r="K115" s="203"/>
      <c r="L115" s="208"/>
      <c r="M115" s="209"/>
      <c r="N115" s="210"/>
      <c r="O115" s="210"/>
      <c r="P115" s="210"/>
      <c r="Q115" s="210"/>
      <c r="R115" s="210"/>
      <c r="S115" s="210"/>
      <c r="T115" s="211"/>
      <c r="AT115" s="212" t="s">
        <v>193</v>
      </c>
      <c r="AU115" s="212" t="s">
        <v>84</v>
      </c>
      <c r="AV115" s="12" t="s">
        <v>84</v>
      </c>
      <c r="AW115" s="12" t="s">
        <v>36</v>
      </c>
      <c r="AX115" s="12" t="s">
        <v>82</v>
      </c>
      <c r="AY115" s="212" t="s">
        <v>182</v>
      </c>
    </row>
    <row r="116" spans="2:65" s="1" customFormat="1" ht="16.5" customHeight="1">
      <c r="B116" s="35"/>
      <c r="C116" s="224" t="s">
        <v>276</v>
      </c>
      <c r="D116" s="224" t="s">
        <v>269</v>
      </c>
      <c r="E116" s="225" t="s">
        <v>796</v>
      </c>
      <c r="F116" s="226" t="s">
        <v>797</v>
      </c>
      <c r="G116" s="227" t="s">
        <v>317</v>
      </c>
      <c r="H116" s="228">
        <v>294</v>
      </c>
      <c r="I116" s="229"/>
      <c r="J116" s="230">
        <f>ROUND(I116*H116,2)</f>
        <v>0</v>
      </c>
      <c r="K116" s="226" t="s">
        <v>188</v>
      </c>
      <c r="L116" s="231"/>
      <c r="M116" s="232" t="s">
        <v>28</v>
      </c>
      <c r="N116" s="233" t="s">
        <v>46</v>
      </c>
      <c r="O116" s="64"/>
      <c r="P116" s="195">
        <f>O116*H116</f>
        <v>0</v>
      </c>
      <c r="Q116" s="195">
        <v>1.2E-4</v>
      </c>
      <c r="R116" s="195">
        <f>Q116*H116</f>
        <v>3.5279999999999999E-2</v>
      </c>
      <c r="S116" s="195">
        <v>0</v>
      </c>
      <c r="T116" s="196">
        <f>S116*H116</f>
        <v>0</v>
      </c>
      <c r="AR116" s="197" t="s">
        <v>666</v>
      </c>
      <c r="AT116" s="197" t="s">
        <v>269</v>
      </c>
      <c r="AU116" s="197" t="s">
        <v>84</v>
      </c>
      <c r="AY116" s="18" t="s">
        <v>182</v>
      </c>
      <c r="BE116" s="198">
        <f>IF(N116="základní",J116,0)</f>
        <v>0</v>
      </c>
      <c r="BF116" s="198">
        <f>IF(N116="snížená",J116,0)</f>
        <v>0</v>
      </c>
      <c r="BG116" s="198">
        <f>IF(N116="zákl. přenesená",J116,0)</f>
        <v>0</v>
      </c>
      <c r="BH116" s="198">
        <f>IF(N116="sníž. přenesená",J116,0)</f>
        <v>0</v>
      </c>
      <c r="BI116" s="198">
        <f>IF(N116="nulová",J116,0)</f>
        <v>0</v>
      </c>
      <c r="BJ116" s="18" t="s">
        <v>82</v>
      </c>
      <c r="BK116" s="198">
        <f>ROUND(I116*H116,2)</f>
        <v>0</v>
      </c>
      <c r="BL116" s="18" t="s">
        <v>666</v>
      </c>
      <c r="BM116" s="197" t="s">
        <v>798</v>
      </c>
    </row>
    <row r="117" spans="2:65" s="12" customFormat="1">
      <c r="B117" s="202"/>
      <c r="C117" s="203"/>
      <c r="D117" s="199" t="s">
        <v>193</v>
      </c>
      <c r="E117" s="204" t="s">
        <v>28</v>
      </c>
      <c r="F117" s="205" t="s">
        <v>799</v>
      </c>
      <c r="G117" s="203"/>
      <c r="H117" s="206">
        <v>294</v>
      </c>
      <c r="I117" s="207"/>
      <c r="J117" s="203"/>
      <c r="K117" s="203"/>
      <c r="L117" s="208"/>
      <c r="M117" s="209"/>
      <c r="N117" s="210"/>
      <c r="O117" s="210"/>
      <c r="P117" s="210"/>
      <c r="Q117" s="210"/>
      <c r="R117" s="210"/>
      <c r="S117" s="210"/>
      <c r="T117" s="211"/>
      <c r="AT117" s="212" t="s">
        <v>193</v>
      </c>
      <c r="AU117" s="212" t="s">
        <v>84</v>
      </c>
      <c r="AV117" s="12" t="s">
        <v>84</v>
      </c>
      <c r="AW117" s="12" t="s">
        <v>36</v>
      </c>
      <c r="AX117" s="12" t="s">
        <v>82</v>
      </c>
      <c r="AY117" s="212" t="s">
        <v>182</v>
      </c>
    </row>
    <row r="118" spans="2:65" s="1" customFormat="1" ht="16.5" customHeight="1">
      <c r="B118" s="35"/>
      <c r="C118" s="224" t="s">
        <v>281</v>
      </c>
      <c r="D118" s="224" t="s">
        <v>269</v>
      </c>
      <c r="E118" s="225" t="s">
        <v>800</v>
      </c>
      <c r="F118" s="226" t="s">
        <v>801</v>
      </c>
      <c r="G118" s="227" t="s">
        <v>317</v>
      </c>
      <c r="H118" s="228">
        <v>651</v>
      </c>
      <c r="I118" s="229"/>
      <c r="J118" s="230">
        <f>ROUND(I118*H118,2)</f>
        <v>0</v>
      </c>
      <c r="K118" s="226" t="s">
        <v>188</v>
      </c>
      <c r="L118" s="231"/>
      <c r="M118" s="232" t="s">
        <v>28</v>
      </c>
      <c r="N118" s="233" t="s">
        <v>46</v>
      </c>
      <c r="O118" s="64"/>
      <c r="P118" s="195">
        <f>O118*H118</f>
        <v>0</v>
      </c>
      <c r="Q118" s="195">
        <v>6.0999999999999997E-4</v>
      </c>
      <c r="R118" s="195">
        <f>Q118*H118</f>
        <v>0.39710999999999996</v>
      </c>
      <c r="S118" s="195">
        <v>0</v>
      </c>
      <c r="T118" s="196">
        <f>S118*H118</f>
        <v>0</v>
      </c>
      <c r="AR118" s="197" t="s">
        <v>666</v>
      </c>
      <c r="AT118" s="197" t="s">
        <v>269</v>
      </c>
      <c r="AU118" s="197" t="s">
        <v>84</v>
      </c>
      <c r="AY118" s="18" t="s">
        <v>182</v>
      </c>
      <c r="BE118" s="198">
        <f>IF(N118="základní",J118,0)</f>
        <v>0</v>
      </c>
      <c r="BF118" s="198">
        <f>IF(N118="snížená",J118,0)</f>
        <v>0</v>
      </c>
      <c r="BG118" s="198">
        <f>IF(N118="zákl. přenesená",J118,0)</f>
        <v>0</v>
      </c>
      <c r="BH118" s="198">
        <f>IF(N118="sníž. přenesená",J118,0)</f>
        <v>0</v>
      </c>
      <c r="BI118" s="198">
        <f>IF(N118="nulová",J118,0)</f>
        <v>0</v>
      </c>
      <c r="BJ118" s="18" t="s">
        <v>82</v>
      </c>
      <c r="BK118" s="198">
        <f>ROUND(I118*H118,2)</f>
        <v>0</v>
      </c>
      <c r="BL118" s="18" t="s">
        <v>666</v>
      </c>
      <c r="BM118" s="197" t="s">
        <v>802</v>
      </c>
    </row>
    <row r="119" spans="2:65" s="12" customFormat="1">
      <c r="B119" s="202"/>
      <c r="C119" s="203"/>
      <c r="D119" s="199" t="s">
        <v>193</v>
      </c>
      <c r="E119" s="204" t="s">
        <v>28</v>
      </c>
      <c r="F119" s="205" t="s">
        <v>803</v>
      </c>
      <c r="G119" s="203"/>
      <c r="H119" s="206">
        <v>651</v>
      </c>
      <c r="I119" s="207"/>
      <c r="J119" s="203"/>
      <c r="K119" s="203"/>
      <c r="L119" s="208"/>
      <c r="M119" s="209"/>
      <c r="N119" s="210"/>
      <c r="O119" s="210"/>
      <c r="P119" s="210"/>
      <c r="Q119" s="210"/>
      <c r="R119" s="210"/>
      <c r="S119" s="210"/>
      <c r="T119" s="211"/>
      <c r="AT119" s="212" t="s">
        <v>193</v>
      </c>
      <c r="AU119" s="212" t="s">
        <v>84</v>
      </c>
      <c r="AV119" s="12" t="s">
        <v>84</v>
      </c>
      <c r="AW119" s="12" t="s">
        <v>36</v>
      </c>
      <c r="AX119" s="12" t="s">
        <v>82</v>
      </c>
      <c r="AY119" s="212" t="s">
        <v>182</v>
      </c>
    </row>
    <row r="120" spans="2:65" s="1" customFormat="1" ht="16.5" customHeight="1">
      <c r="B120" s="35"/>
      <c r="C120" s="224" t="s">
        <v>285</v>
      </c>
      <c r="D120" s="224" t="s">
        <v>269</v>
      </c>
      <c r="E120" s="225" t="s">
        <v>804</v>
      </c>
      <c r="F120" s="226" t="s">
        <v>805</v>
      </c>
      <c r="G120" s="227" t="s">
        <v>335</v>
      </c>
      <c r="H120" s="228">
        <v>1</v>
      </c>
      <c r="I120" s="229"/>
      <c r="J120" s="230">
        <f>ROUND(I120*H120,2)</f>
        <v>0</v>
      </c>
      <c r="K120" s="226" t="s">
        <v>28</v>
      </c>
      <c r="L120" s="231"/>
      <c r="M120" s="232" t="s">
        <v>28</v>
      </c>
      <c r="N120" s="233" t="s">
        <v>46</v>
      </c>
      <c r="O120" s="64"/>
      <c r="P120" s="195">
        <f>O120*H120</f>
        <v>0</v>
      </c>
      <c r="Q120" s="195">
        <v>0</v>
      </c>
      <c r="R120" s="195">
        <f>Q120*H120</f>
        <v>0</v>
      </c>
      <c r="S120" s="195">
        <v>0</v>
      </c>
      <c r="T120" s="196">
        <f>S120*H120</f>
        <v>0</v>
      </c>
      <c r="AR120" s="197" t="s">
        <v>806</v>
      </c>
      <c r="AT120" s="197" t="s">
        <v>269</v>
      </c>
      <c r="AU120" s="197" t="s">
        <v>84</v>
      </c>
      <c r="AY120" s="18" t="s">
        <v>182</v>
      </c>
      <c r="BE120" s="198">
        <f>IF(N120="základní",J120,0)</f>
        <v>0</v>
      </c>
      <c r="BF120" s="198">
        <f>IF(N120="snížená",J120,0)</f>
        <v>0</v>
      </c>
      <c r="BG120" s="198">
        <f>IF(N120="zákl. přenesená",J120,0)</f>
        <v>0</v>
      </c>
      <c r="BH120" s="198">
        <f>IF(N120="sníž. přenesená",J120,0)</f>
        <v>0</v>
      </c>
      <c r="BI120" s="198">
        <f>IF(N120="nulová",J120,0)</f>
        <v>0</v>
      </c>
      <c r="BJ120" s="18" t="s">
        <v>82</v>
      </c>
      <c r="BK120" s="198">
        <f>ROUND(I120*H120,2)</f>
        <v>0</v>
      </c>
      <c r="BL120" s="18" t="s">
        <v>650</v>
      </c>
      <c r="BM120" s="197" t="s">
        <v>807</v>
      </c>
    </row>
    <row r="121" spans="2:65" s="11" customFormat="1" ht="22.9" customHeight="1">
      <c r="B121" s="170"/>
      <c r="C121" s="171"/>
      <c r="D121" s="172" t="s">
        <v>74</v>
      </c>
      <c r="E121" s="184" t="s">
        <v>808</v>
      </c>
      <c r="F121" s="184" t="s">
        <v>809</v>
      </c>
      <c r="G121" s="171"/>
      <c r="H121" s="171"/>
      <c r="I121" s="174"/>
      <c r="J121" s="185">
        <f>BK121</f>
        <v>0</v>
      </c>
      <c r="K121" s="171"/>
      <c r="L121" s="176"/>
      <c r="M121" s="177"/>
      <c r="N121" s="178"/>
      <c r="O121" s="178"/>
      <c r="P121" s="179">
        <f>SUM(P122:P123)</f>
        <v>0</v>
      </c>
      <c r="Q121" s="178"/>
      <c r="R121" s="179">
        <f>SUM(R122:R123)</f>
        <v>0</v>
      </c>
      <c r="S121" s="178"/>
      <c r="T121" s="180">
        <f>SUM(T122:T123)</f>
        <v>0</v>
      </c>
      <c r="AR121" s="181" t="s">
        <v>203</v>
      </c>
      <c r="AT121" s="182" t="s">
        <v>74</v>
      </c>
      <c r="AU121" s="182" t="s">
        <v>82</v>
      </c>
      <c r="AY121" s="181" t="s">
        <v>182</v>
      </c>
      <c r="BK121" s="183">
        <f>SUM(BK122:BK123)</f>
        <v>0</v>
      </c>
    </row>
    <row r="122" spans="2:65" s="1" customFormat="1" ht="16.5" customHeight="1">
      <c r="B122" s="35"/>
      <c r="C122" s="186" t="s">
        <v>289</v>
      </c>
      <c r="D122" s="186" t="s">
        <v>184</v>
      </c>
      <c r="E122" s="187" t="s">
        <v>810</v>
      </c>
      <c r="F122" s="188" t="s">
        <v>811</v>
      </c>
      <c r="G122" s="189" t="s">
        <v>265</v>
      </c>
      <c r="H122" s="190">
        <v>17</v>
      </c>
      <c r="I122" s="191"/>
      <c r="J122" s="192">
        <f>ROUND(I122*H122,2)</f>
        <v>0</v>
      </c>
      <c r="K122" s="188" t="s">
        <v>188</v>
      </c>
      <c r="L122" s="39"/>
      <c r="M122" s="193" t="s">
        <v>28</v>
      </c>
      <c r="N122" s="194" t="s">
        <v>46</v>
      </c>
      <c r="O122" s="64"/>
      <c r="P122" s="195">
        <f>O122*H122</f>
        <v>0</v>
      </c>
      <c r="Q122" s="195">
        <v>0</v>
      </c>
      <c r="R122" s="195">
        <f>Q122*H122</f>
        <v>0</v>
      </c>
      <c r="S122" s="195">
        <v>0</v>
      </c>
      <c r="T122" s="196">
        <f>S122*H122</f>
        <v>0</v>
      </c>
      <c r="AR122" s="197" t="s">
        <v>650</v>
      </c>
      <c r="AT122" s="197" t="s">
        <v>184</v>
      </c>
      <c r="AU122" s="197" t="s">
        <v>84</v>
      </c>
      <c r="AY122" s="18" t="s">
        <v>182</v>
      </c>
      <c r="BE122" s="198">
        <f>IF(N122="základní",J122,0)</f>
        <v>0</v>
      </c>
      <c r="BF122" s="198">
        <f>IF(N122="snížená",J122,0)</f>
        <v>0</v>
      </c>
      <c r="BG122" s="198">
        <f>IF(N122="zákl. přenesená",J122,0)</f>
        <v>0</v>
      </c>
      <c r="BH122" s="198">
        <f>IF(N122="sníž. přenesená",J122,0)</f>
        <v>0</v>
      </c>
      <c r="BI122" s="198">
        <f>IF(N122="nulová",J122,0)</f>
        <v>0</v>
      </c>
      <c r="BJ122" s="18" t="s">
        <v>82</v>
      </c>
      <c r="BK122" s="198">
        <f>ROUND(I122*H122,2)</f>
        <v>0</v>
      </c>
      <c r="BL122" s="18" t="s">
        <v>650</v>
      </c>
      <c r="BM122" s="197" t="s">
        <v>812</v>
      </c>
    </row>
    <row r="123" spans="2:65" s="1" customFormat="1" ht="16.5" customHeight="1">
      <c r="B123" s="35"/>
      <c r="C123" s="224" t="s">
        <v>294</v>
      </c>
      <c r="D123" s="224" t="s">
        <v>269</v>
      </c>
      <c r="E123" s="225" t="s">
        <v>813</v>
      </c>
      <c r="F123" s="226" t="s">
        <v>814</v>
      </c>
      <c r="G123" s="227" t="s">
        <v>265</v>
      </c>
      <c r="H123" s="228">
        <v>17</v>
      </c>
      <c r="I123" s="229"/>
      <c r="J123" s="230">
        <f>ROUND(I123*H123,2)</f>
        <v>0</v>
      </c>
      <c r="K123" s="226" t="s">
        <v>28</v>
      </c>
      <c r="L123" s="231"/>
      <c r="M123" s="232" t="s">
        <v>28</v>
      </c>
      <c r="N123" s="233" t="s">
        <v>46</v>
      </c>
      <c r="O123" s="64"/>
      <c r="P123" s="195">
        <f>O123*H123</f>
        <v>0</v>
      </c>
      <c r="Q123" s="195">
        <v>0</v>
      </c>
      <c r="R123" s="195">
        <f>Q123*H123</f>
        <v>0</v>
      </c>
      <c r="S123" s="195">
        <v>0</v>
      </c>
      <c r="T123" s="196">
        <f>S123*H123</f>
        <v>0</v>
      </c>
      <c r="AR123" s="197" t="s">
        <v>806</v>
      </c>
      <c r="AT123" s="197" t="s">
        <v>269</v>
      </c>
      <c r="AU123" s="197" t="s">
        <v>84</v>
      </c>
      <c r="AY123" s="18" t="s">
        <v>182</v>
      </c>
      <c r="BE123" s="198">
        <f>IF(N123="základní",J123,0)</f>
        <v>0</v>
      </c>
      <c r="BF123" s="198">
        <f>IF(N123="snížená",J123,0)</f>
        <v>0</v>
      </c>
      <c r="BG123" s="198">
        <f>IF(N123="zákl. přenesená",J123,0)</f>
        <v>0</v>
      </c>
      <c r="BH123" s="198">
        <f>IF(N123="sníž. přenesená",J123,0)</f>
        <v>0</v>
      </c>
      <c r="BI123" s="198">
        <f>IF(N123="nulová",J123,0)</f>
        <v>0</v>
      </c>
      <c r="BJ123" s="18" t="s">
        <v>82</v>
      </c>
      <c r="BK123" s="198">
        <f>ROUND(I123*H123,2)</f>
        <v>0</v>
      </c>
      <c r="BL123" s="18" t="s">
        <v>650</v>
      </c>
      <c r="BM123" s="197" t="s">
        <v>815</v>
      </c>
    </row>
    <row r="124" spans="2:65" s="11" customFormat="1" ht="22.9" customHeight="1">
      <c r="B124" s="170"/>
      <c r="C124" s="171"/>
      <c r="D124" s="172" t="s">
        <v>74</v>
      </c>
      <c r="E124" s="184" t="s">
        <v>646</v>
      </c>
      <c r="F124" s="184" t="s">
        <v>647</v>
      </c>
      <c r="G124" s="171"/>
      <c r="H124" s="171"/>
      <c r="I124" s="174"/>
      <c r="J124" s="185">
        <f>BK124</f>
        <v>0</v>
      </c>
      <c r="K124" s="171"/>
      <c r="L124" s="176"/>
      <c r="M124" s="177"/>
      <c r="N124" s="178"/>
      <c r="O124" s="178"/>
      <c r="P124" s="179">
        <f>SUM(P125:P153)</f>
        <v>0</v>
      </c>
      <c r="Q124" s="178"/>
      <c r="R124" s="179">
        <f>SUM(R125:R153)</f>
        <v>56.039891999999995</v>
      </c>
      <c r="S124" s="178"/>
      <c r="T124" s="180">
        <f>SUM(T125:T153)</f>
        <v>0</v>
      </c>
      <c r="AR124" s="181" t="s">
        <v>203</v>
      </c>
      <c r="AT124" s="182" t="s">
        <v>74</v>
      </c>
      <c r="AU124" s="182" t="s">
        <v>82</v>
      </c>
      <c r="AY124" s="181" t="s">
        <v>182</v>
      </c>
      <c r="BK124" s="183">
        <f>SUM(BK125:BK153)</f>
        <v>0</v>
      </c>
    </row>
    <row r="125" spans="2:65" s="1" customFormat="1" ht="16.5" customHeight="1">
      <c r="B125" s="35"/>
      <c r="C125" s="186" t="s">
        <v>7</v>
      </c>
      <c r="D125" s="186" t="s">
        <v>184</v>
      </c>
      <c r="E125" s="187" t="s">
        <v>816</v>
      </c>
      <c r="F125" s="188" t="s">
        <v>817</v>
      </c>
      <c r="G125" s="189" t="s">
        <v>818</v>
      </c>
      <c r="H125" s="190">
        <v>0.55000000000000004</v>
      </c>
      <c r="I125" s="191"/>
      <c r="J125" s="192">
        <f>ROUND(I125*H125,2)</f>
        <v>0</v>
      </c>
      <c r="K125" s="188" t="s">
        <v>188</v>
      </c>
      <c r="L125" s="39"/>
      <c r="M125" s="193" t="s">
        <v>28</v>
      </c>
      <c r="N125" s="194" t="s">
        <v>46</v>
      </c>
      <c r="O125" s="64"/>
      <c r="P125" s="195">
        <f>O125*H125</f>
        <v>0</v>
      </c>
      <c r="Q125" s="195">
        <v>8.8000000000000005E-3</v>
      </c>
      <c r="R125" s="195">
        <f>Q125*H125</f>
        <v>4.8400000000000006E-3</v>
      </c>
      <c r="S125" s="195">
        <v>0</v>
      </c>
      <c r="T125" s="196">
        <f>S125*H125</f>
        <v>0</v>
      </c>
      <c r="AR125" s="197" t="s">
        <v>650</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650</v>
      </c>
      <c r="BM125" s="197" t="s">
        <v>819</v>
      </c>
    </row>
    <row r="126" spans="2:65" s="1" customFormat="1" ht="68.25">
      <c r="B126" s="35"/>
      <c r="C126" s="36"/>
      <c r="D126" s="199" t="s">
        <v>191</v>
      </c>
      <c r="E126" s="36"/>
      <c r="F126" s="200" t="s">
        <v>820</v>
      </c>
      <c r="G126" s="36"/>
      <c r="H126" s="36"/>
      <c r="I126" s="115"/>
      <c r="J126" s="36"/>
      <c r="K126" s="36"/>
      <c r="L126" s="39"/>
      <c r="M126" s="201"/>
      <c r="N126" s="64"/>
      <c r="O126" s="64"/>
      <c r="P126" s="64"/>
      <c r="Q126" s="64"/>
      <c r="R126" s="64"/>
      <c r="S126" s="64"/>
      <c r="T126" s="65"/>
      <c r="AT126" s="18" t="s">
        <v>191</v>
      </c>
      <c r="AU126" s="18" t="s">
        <v>84</v>
      </c>
    </row>
    <row r="127" spans="2:65" s="1" customFormat="1" ht="36" customHeight="1">
      <c r="B127" s="35"/>
      <c r="C127" s="186" t="s">
        <v>302</v>
      </c>
      <c r="D127" s="186" t="s">
        <v>184</v>
      </c>
      <c r="E127" s="187" t="s">
        <v>821</v>
      </c>
      <c r="F127" s="188" t="s">
        <v>822</v>
      </c>
      <c r="G127" s="189" t="s">
        <v>265</v>
      </c>
      <c r="H127" s="190">
        <v>17</v>
      </c>
      <c r="I127" s="191"/>
      <c r="J127" s="192">
        <f>ROUND(I127*H127,2)</f>
        <v>0</v>
      </c>
      <c r="K127" s="188" t="s">
        <v>188</v>
      </c>
      <c r="L127" s="39"/>
      <c r="M127" s="193" t="s">
        <v>28</v>
      </c>
      <c r="N127" s="194" t="s">
        <v>46</v>
      </c>
      <c r="O127" s="64"/>
      <c r="P127" s="195">
        <f>O127*H127</f>
        <v>0</v>
      </c>
      <c r="Q127" s="195">
        <v>0</v>
      </c>
      <c r="R127" s="195">
        <f>Q127*H127</f>
        <v>0</v>
      </c>
      <c r="S127" s="195">
        <v>0</v>
      </c>
      <c r="T127" s="196">
        <f>S127*H127</f>
        <v>0</v>
      </c>
      <c r="AR127" s="197" t="s">
        <v>650</v>
      </c>
      <c r="AT127" s="197" t="s">
        <v>184</v>
      </c>
      <c r="AU127" s="197" t="s">
        <v>84</v>
      </c>
      <c r="AY127" s="18" t="s">
        <v>182</v>
      </c>
      <c r="BE127" s="198">
        <f>IF(N127="základní",J127,0)</f>
        <v>0</v>
      </c>
      <c r="BF127" s="198">
        <f>IF(N127="snížená",J127,0)</f>
        <v>0</v>
      </c>
      <c r="BG127" s="198">
        <f>IF(N127="zákl. přenesená",J127,0)</f>
        <v>0</v>
      </c>
      <c r="BH127" s="198">
        <f>IF(N127="sníž. přenesená",J127,0)</f>
        <v>0</v>
      </c>
      <c r="BI127" s="198">
        <f>IF(N127="nulová",J127,0)</f>
        <v>0</v>
      </c>
      <c r="BJ127" s="18" t="s">
        <v>82</v>
      </c>
      <c r="BK127" s="198">
        <f>ROUND(I127*H127,2)</f>
        <v>0</v>
      </c>
      <c r="BL127" s="18" t="s">
        <v>650</v>
      </c>
      <c r="BM127" s="197" t="s">
        <v>823</v>
      </c>
    </row>
    <row r="128" spans="2:65" s="1" customFormat="1" ht="29.25">
      <c r="B128" s="35"/>
      <c r="C128" s="36"/>
      <c r="D128" s="199" t="s">
        <v>191</v>
      </c>
      <c r="E128" s="36"/>
      <c r="F128" s="200" t="s">
        <v>824</v>
      </c>
      <c r="G128" s="36"/>
      <c r="H128" s="36"/>
      <c r="I128" s="115"/>
      <c r="J128" s="36"/>
      <c r="K128" s="36"/>
      <c r="L128" s="39"/>
      <c r="M128" s="201"/>
      <c r="N128" s="64"/>
      <c r="O128" s="64"/>
      <c r="P128" s="64"/>
      <c r="Q128" s="64"/>
      <c r="R128" s="64"/>
      <c r="S128" s="64"/>
      <c r="T128" s="65"/>
      <c r="AT128" s="18" t="s">
        <v>191</v>
      </c>
      <c r="AU128" s="18" t="s">
        <v>84</v>
      </c>
    </row>
    <row r="129" spans="2:65" s="1" customFormat="1" ht="16.5" customHeight="1">
      <c r="B129" s="35"/>
      <c r="C129" s="186" t="s">
        <v>308</v>
      </c>
      <c r="D129" s="186" t="s">
        <v>184</v>
      </c>
      <c r="E129" s="187" t="s">
        <v>825</v>
      </c>
      <c r="F129" s="188" t="s">
        <v>826</v>
      </c>
      <c r="G129" s="189" t="s">
        <v>187</v>
      </c>
      <c r="H129" s="190">
        <v>1.8</v>
      </c>
      <c r="I129" s="191"/>
      <c r="J129" s="192">
        <f>ROUND(I129*H129,2)</f>
        <v>0</v>
      </c>
      <c r="K129" s="188" t="s">
        <v>188</v>
      </c>
      <c r="L129" s="39"/>
      <c r="M129" s="193" t="s">
        <v>28</v>
      </c>
      <c r="N129" s="194" t="s">
        <v>46</v>
      </c>
      <c r="O129" s="64"/>
      <c r="P129" s="195">
        <f>O129*H129</f>
        <v>0</v>
      </c>
      <c r="Q129" s="195">
        <v>2.2563399999999998</v>
      </c>
      <c r="R129" s="195">
        <f>Q129*H129</f>
        <v>4.0614119999999998</v>
      </c>
      <c r="S129" s="195">
        <v>0</v>
      </c>
      <c r="T129" s="196">
        <f>S129*H129</f>
        <v>0</v>
      </c>
      <c r="AR129" s="197" t="s">
        <v>650</v>
      </c>
      <c r="AT129" s="197" t="s">
        <v>184</v>
      </c>
      <c r="AU129" s="197" t="s">
        <v>84</v>
      </c>
      <c r="AY129" s="18" t="s">
        <v>182</v>
      </c>
      <c r="BE129" s="198">
        <f>IF(N129="základní",J129,0)</f>
        <v>0</v>
      </c>
      <c r="BF129" s="198">
        <f>IF(N129="snížená",J129,0)</f>
        <v>0</v>
      </c>
      <c r="BG129" s="198">
        <f>IF(N129="zákl. přenesená",J129,0)</f>
        <v>0</v>
      </c>
      <c r="BH129" s="198">
        <f>IF(N129="sníž. přenesená",J129,0)</f>
        <v>0</v>
      </c>
      <c r="BI129" s="198">
        <f>IF(N129="nulová",J129,0)</f>
        <v>0</v>
      </c>
      <c r="BJ129" s="18" t="s">
        <v>82</v>
      </c>
      <c r="BK129" s="198">
        <f>ROUND(I129*H129,2)</f>
        <v>0</v>
      </c>
      <c r="BL129" s="18" t="s">
        <v>650</v>
      </c>
      <c r="BM129" s="197" t="s">
        <v>827</v>
      </c>
    </row>
    <row r="130" spans="2:65" s="1" customFormat="1" ht="16.5" customHeight="1">
      <c r="B130" s="35"/>
      <c r="C130" s="186" t="s">
        <v>314</v>
      </c>
      <c r="D130" s="186" t="s">
        <v>184</v>
      </c>
      <c r="E130" s="187" t="s">
        <v>828</v>
      </c>
      <c r="F130" s="188" t="s">
        <v>829</v>
      </c>
      <c r="G130" s="189" t="s">
        <v>187</v>
      </c>
      <c r="H130" s="190">
        <v>22.1</v>
      </c>
      <c r="I130" s="191"/>
      <c r="J130" s="192">
        <f>ROUND(I130*H130,2)</f>
        <v>0</v>
      </c>
      <c r="K130" s="188" t="s">
        <v>188</v>
      </c>
      <c r="L130" s="39"/>
      <c r="M130" s="193" t="s">
        <v>28</v>
      </c>
      <c r="N130" s="194" t="s">
        <v>46</v>
      </c>
      <c r="O130" s="64"/>
      <c r="P130" s="195">
        <f>O130*H130</f>
        <v>0</v>
      </c>
      <c r="Q130" s="195">
        <v>2.2563399999999998</v>
      </c>
      <c r="R130" s="195">
        <f>Q130*H130</f>
        <v>49.865113999999998</v>
      </c>
      <c r="S130" s="195">
        <v>0</v>
      </c>
      <c r="T130" s="196">
        <f>S130*H130</f>
        <v>0</v>
      </c>
      <c r="AR130" s="197" t="s">
        <v>650</v>
      </c>
      <c r="AT130" s="197" t="s">
        <v>184</v>
      </c>
      <c r="AU130" s="197" t="s">
        <v>84</v>
      </c>
      <c r="AY130" s="18" t="s">
        <v>182</v>
      </c>
      <c r="BE130" s="198">
        <f>IF(N130="základní",J130,0)</f>
        <v>0</v>
      </c>
      <c r="BF130" s="198">
        <f>IF(N130="snížená",J130,0)</f>
        <v>0</v>
      </c>
      <c r="BG130" s="198">
        <f>IF(N130="zákl. přenesená",J130,0)</f>
        <v>0</v>
      </c>
      <c r="BH130" s="198">
        <f>IF(N130="sníž. přenesená",J130,0)</f>
        <v>0</v>
      </c>
      <c r="BI130" s="198">
        <f>IF(N130="nulová",J130,0)</f>
        <v>0</v>
      </c>
      <c r="BJ130" s="18" t="s">
        <v>82</v>
      </c>
      <c r="BK130" s="198">
        <f>ROUND(I130*H130,2)</f>
        <v>0</v>
      </c>
      <c r="BL130" s="18" t="s">
        <v>650</v>
      </c>
      <c r="BM130" s="197" t="s">
        <v>830</v>
      </c>
    </row>
    <row r="131" spans="2:65" s="1" customFormat="1" ht="36" customHeight="1">
      <c r="B131" s="35"/>
      <c r="C131" s="186" t="s">
        <v>322</v>
      </c>
      <c r="D131" s="186" t="s">
        <v>184</v>
      </c>
      <c r="E131" s="187" t="s">
        <v>831</v>
      </c>
      <c r="F131" s="188" t="s">
        <v>832</v>
      </c>
      <c r="G131" s="189" t="s">
        <v>317</v>
      </c>
      <c r="H131" s="190">
        <v>550</v>
      </c>
      <c r="I131" s="191"/>
      <c r="J131" s="192">
        <f>ROUND(I131*H131,2)</f>
        <v>0</v>
      </c>
      <c r="K131" s="188" t="s">
        <v>188</v>
      </c>
      <c r="L131" s="39"/>
      <c r="M131" s="193" t="s">
        <v>28</v>
      </c>
      <c r="N131" s="194" t="s">
        <v>46</v>
      </c>
      <c r="O131" s="64"/>
      <c r="P131" s="195">
        <f>O131*H131</f>
        <v>0</v>
      </c>
      <c r="Q131" s="195">
        <v>0</v>
      </c>
      <c r="R131" s="195">
        <f>Q131*H131</f>
        <v>0</v>
      </c>
      <c r="S131" s="195">
        <v>0</v>
      </c>
      <c r="T131" s="196">
        <f>S131*H131</f>
        <v>0</v>
      </c>
      <c r="AR131" s="197" t="s">
        <v>650</v>
      </c>
      <c r="AT131" s="197" t="s">
        <v>184</v>
      </c>
      <c r="AU131" s="197" t="s">
        <v>84</v>
      </c>
      <c r="AY131" s="18" t="s">
        <v>182</v>
      </c>
      <c r="BE131" s="198">
        <f>IF(N131="základní",J131,0)</f>
        <v>0</v>
      </c>
      <c r="BF131" s="198">
        <f>IF(N131="snížená",J131,0)</f>
        <v>0</v>
      </c>
      <c r="BG131" s="198">
        <f>IF(N131="zákl. přenesená",J131,0)</f>
        <v>0</v>
      </c>
      <c r="BH131" s="198">
        <f>IF(N131="sníž. přenesená",J131,0)</f>
        <v>0</v>
      </c>
      <c r="BI131" s="198">
        <f>IF(N131="nulová",J131,0)</f>
        <v>0</v>
      </c>
      <c r="BJ131" s="18" t="s">
        <v>82</v>
      </c>
      <c r="BK131" s="198">
        <f>ROUND(I131*H131,2)</f>
        <v>0</v>
      </c>
      <c r="BL131" s="18" t="s">
        <v>650</v>
      </c>
      <c r="BM131" s="197" t="s">
        <v>833</v>
      </c>
    </row>
    <row r="132" spans="2:65" s="1" customFormat="1" ht="29.25">
      <c r="B132" s="35"/>
      <c r="C132" s="36"/>
      <c r="D132" s="199" t="s">
        <v>191</v>
      </c>
      <c r="E132" s="36"/>
      <c r="F132" s="200" t="s">
        <v>728</v>
      </c>
      <c r="G132" s="36"/>
      <c r="H132" s="36"/>
      <c r="I132" s="115"/>
      <c r="J132" s="36"/>
      <c r="K132" s="36"/>
      <c r="L132" s="39"/>
      <c r="M132" s="201"/>
      <c r="N132" s="64"/>
      <c r="O132" s="64"/>
      <c r="P132" s="64"/>
      <c r="Q132" s="64"/>
      <c r="R132" s="64"/>
      <c r="S132" s="64"/>
      <c r="T132" s="65"/>
      <c r="AT132" s="18" t="s">
        <v>191</v>
      </c>
      <c r="AU132" s="18" t="s">
        <v>84</v>
      </c>
    </row>
    <row r="133" spans="2:65" s="1" customFormat="1" ht="24" customHeight="1">
      <c r="B133" s="35"/>
      <c r="C133" s="186" t="s">
        <v>327</v>
      </c>
      <c r="D133" s="186" t="s">
        <v>184</v>
      </c>
      <c r="E133" s="187" t="s">
        <v>733</v>
      </c>
      <c r="F133" s="188" t="s">
        <v>734</v>
      </c>
      <c r="G133" s="189" t="s">
        <v>317</v>
      </c>
      <c r="H133" s="190">
        <v>550</v>
      </c>
      <c r="I133" s="191"/>
      <c r="J133" s="192">
        <f>ROUND(I133*H133,2)</f>
        <v>0</v>
      </c>
      <c r="K133" s="188" t="s">
        <v>188</v>
      </c>
      <c r="L133" s="39"/>
      <c r="M133" s="193" t="s">
        <v>28</v>
      </c>
      <c r="N133" s="194" t="s">
        <v>46</v>
      </c>
      <c r="O133" s="64"/>
      <c r="P133" s="195">
        <f>O133*H133</f>
        <v>0</v>
      </c>
      <c r="Q133" s="195">
        <v>6.9999999999999994E-5</v>
      </c>
      <c r="R133" s="195">
        <f>Q133*H133</f>
        <v>3.85E-2</v>
      </c>
      <c r="S133" s="195">
        <v>0</v>
      </c>
      <c r="T133" s="196">
        <f>S133*H133</f>
        <v>0</v>
      </c>
      <c r="AR133" s="197" t="s">
        <v>650</v>
      </c>
      <c r="AT133" s="197" t="s">
        <v>184</v>
      </c>
      <c r="AU133" s="197" t="s">
        <v>84</v>
      </c>
      <c r="AY133" s="18" t="s">
        <v>182</v>
      </c>
      <c r="BE133" s="198">
        <f>IF(N133="základní",J133,0)</f>
        <v>0</v>
      </c>
      <c r="BF133" s="198">
        <f>IF(N133="snížená",J133,0)</f>
        <v>0</v>
      </c>
      <c r="BG133" s="198">
        <f>IF(N133="zákl. přenesená",J133,0)</f>
        <v>0</v>
      </c>
      <c r="BH133" s="198">
        <f>IF(N133="sníž. přenesená",J133,0)</f>
        <v>0</v>
      </c>
      <c r="BI133" s="198">
        <f>IF(N133="nulová",J133,0)</f>
        <v>0</v>
      </c>
      <c r="BJ133" s="18" t="s">
        <v>82</v>
      </c>
      <c r="BK133" s="198">
        <f>ROUND(I133*H133,2)</f>
        <v>0</v>
      </c>
      <c r="BL133" s="18" t="s">
        <v>650</v>
      </c>
      <c r="BM133" s="197" t="s">
        <v>834</v>
      </c>
    </row>
    <row r="134" spans="2:65" s="1" customFormat="1" ht="16.5" customHeight="1">
      <c r="B134" s="35"/>
      <c r="C134" s="186" t="s">
        <v>332</v>
      </c>
      <c r="D134" s="186" t="s">
        <v>184</v>
      </c>
      <c r="E134" s="187" t="s">
        <v>835</v>
      </c>
      <c r="F134" s="188" t="s">
        <v>836</v>
      </c>
      <c r="G134" s="189" t="s">
        <v>317</v>
      </c>
      <c r="H134" s="190">
        <v>604</v>
      </c>
      <c r="I134" s="191"/>
      <c r="J134" s="192">
        <f>ROUND(I134*H134,2)</f>
        <v>0</v>
      </c>
      <c r="K134" s="188" t="s">
        <v>188</v>
      </c>
      <c r="L134" s="39"/>
      <c r="M134" s="193" t="s">
        <v>28</v>
      </c>
      <c r="N134" s="194" t="s">
        <v>46</v>
      </c>
      <c r="O134" s="64"/>
      <c r="P134" s="195">
        <f>O134*H134</f>
        <v>0</v>
      </c>
      <c r="Q134" s="195">
        <v>0</v>
      </c>
      <c r="R134" s="195">
        <f>Q134*H134</f>
        <v>0</v>
      </c>
      <c r="S134" s="195">
        <v>0</v>
      </c>
      <c r="T134" s="196">
        <f>S134*H134</f>
        <v>0</v>
      </c>
      <c r="AR134" s="197" t="s">
        <v>650</v>
      </c>
      <c r="AT134" s="197" t="s">
        <v>184</v>
      </c>
      <c r="AU134" s="197" t="s">
        <v>84</v>
      </c>
      <c r="AY134" s="18" t="s">
        <v>182</v>
      </c>
      <c r="BE134" s="198">
        <f>IF(N134="základní",J134,0)</f>
        <v>0</v>
      </c>
      <c r="BF134" s="198">
        <f>IF(N134="snížená",J134,0)</f>
        <v>0</v>
      </c>
      <c r="BG134" s="198">
        <f>IF(N134="zákl. přenesená",J134,0)</f>
        <v>0</v>
      </c>
      <c r="BH134" s="198">
        <f>IF(N134="sníž. přenesená",J134,0)</f>
        <v>0</v>
      </c>
      <c r="BI134" s="198">
        <f>IF(N134="nulová",J134,0)</f>
        <v>0</v>
      </c>
      <c r="BJ134" s="18" t="s">
        <v>82</v>
      </c>
      <c r="BK134" s="198">
        <f>ROUND(I134*H134,2)</f>
        <v>0</v>
      </c>
      <c r="BL134" s="18" t="s">
        <v>650</v>
      </c>
      <c r="BM134" s="197" t="s">
        <v>837</v>
      </c>
    </row>
    <row r="135" spans="2:65" s="12" customFormat="1">
      <c r="B135" s="202"/>
      <c r="C135" s="203"/>
      <c r="D135" s="199" t="s">
        <v>193</v>
      </c>
      <c r="E135" s="204" t="s">
        <v>28</v>
      </c>
      <c r="F135" s="205" t="s">
        <v>838</v>
      </c>
      <c r="G135" s="203"/>
      <c r="H135" s="206">
        <v>604</v>
      </c>
      <c r="I135" s="207"/>
      <c r="J135" s="203"/>
      <c r="K135" s="203"/>
      <c r="L135" s="208"/>
      <c r="M135" s="209"/>
      <c r="N135" s="210"/>
      <c r="O135" s="210"/>
      <c r="P135" s="210"/>
      <c r="Q135" s="210"/>
      <c r="R135" s="210"/>
      <c r="S135" s="210"/>
      <c r="T135" s="211"/>
      <c r="AT135" s="212" t="s">
        <v>193</v>
      </c>
      <c r="AU135" s="212" t="s">
        <v>84</v>
      </c>
      <c r="AV135" s="12" t="s">
        <v>84</v>
      </c>
      <c r="AW135" s="12" t="s">
        <v>36</v>
      </c>
      <c r="AX135" s="12" t="s">
        <v>82</v>
      </c>
      <c r="AY135" s="212" t="s">
        <v>182</v>
      </c>
    </row>
    <row r="136" spans="2:65" s="1" customFormat="1" ht="16.5" customHeight="1">
      <c r="B136" s="35"/>
      <c r="C136" s="224" t="s">
        <v>339</v>
      </c>
      <c r="D136" s="224" t="s">
        <v>269</v>
      </c>
      <c r="E136" s="225" t="s">
        <v>839</v>
      </c>
      <c r="F136" s="226" t="s">
        <v>840</v>
      </c>
      <c r="G136" s="227" t="s">
        <v>317</v>
      </c>
      <c r="H136" s="228">
        <v>35.700000000000003</v>
      </c>
      <c r="I136" s="229"/>
      <c r="J136" s="230">
        <f>ROUND(I136*H136,2)</f>
        <v>0</v>
      </c>
      <c r="K136" s="226" t="s">
        <v>188</v>
      </c>
      <c r="L136" s="231"/>
      <c r="M136" s="232" t="s">
        <v>28</v>
      </c>
      <c r="N136" s="233" t="s">
        <v>46</v>
      </c>
      <c r="O136" s="64"/>
      <c r="P136" s="195">
        <f>O136*H136</f>
        <v>0</v>
      </c>
      <c r="Q136" s="195">
        <v>4.2999999999999999E-4</v>
      </c>
      <c r="R136" s="195">
        <f>Q136*H136</f>
        <v>1.5351E-2</v>
      </c>
      <c r="S136" s="195">
        <v>0</v>
      </c>
      <c r="T136" s="196">
        <f>S136*H136</f>
        <v>0</v>
      </c>
      <c r="AR136" s="197" t="s">
        <v>666</v>
      </c>
      <c r="AT136" s="197" t="s">
        <v>269</v>
      </c>
      <c r="AU136" s="197" t="s">
        <v>84</v>
      </c>
      <c r="AY136" s="18" t="s">
        <v>182</v>
      </c>
      <c r="BE136" s="198">
        <f>IF(N136="základní",J136,0)</f>
        <v>0</v>
      </c>
      <c r="BF136" s="198">
        <f>IF(N136="snížená",J136,0)</f>
        <v>0</v>
      </c>
      <c r="BG136" s="198">
        <f>IF(N136="zákl. přenesená",J136,0)</f>
        <v>0</v>
      </c>
      <c r="BH136" s="198">
        <f>IF(N136="sníž. přenesená",J136,0)</f>
        <v>0</v>
      </c>
      <c r="BI136" s="198">
        <f>IF(N136="nulová",J136,0)</f>
        <v>0</v>
      </c>
      <c r="BJ136" s="18" t="s">
        <v>82</v>
      </c>
      <c r="BK136" s="198">
        <f>ROUND(I136*H136,2)</f>
        <v>0</v>
      </c>
      <c r="BL136" s="18" t="s">
        <v>666</v>
      </c>
      <c r="BM136" s="197" t="s">
        <v>841</v>
      </c>
    </row>
    <row r="137" spans="2:65" s="12" customFormat="1">
      <c r="B137" s="202"/>
      <c r="C137" s="203"/>
      <c r="D137" s="199" t="s">
        <v>193</v>
      </c>
      <c r="E137" s="204" t="s">
        <v>28</v>
      </c>
      <c r="F137" s="205" t="s">
        <v>842</v>
      </c>
      <c r="G137" s="203"/>
      <c r="H137" s="206">
        <v>35.700000000000003</v>
      </c>
      <c r="I137" s="207"/>
      <c r="J137" s="203"/>
      <c r="K137" s="203"/>
      <c r="L137" s="208"/>
      <c r="M137" s="209"/>
      <c r="N137" s="210"/>
      <c r="O137" s="210"/>
      <c r="P137" s="210"/>
      <c r="Q137" s="210"/>
      <c r="R137" s="210"/>
      <c r="S137" s="210"/>
      <c r="T137" s="211"/>
      <c r="AT137" s="212" t="s">
        <v>193</v>
      </c>
      <c r="AU137" s="212" t="s">
        <v>84</v>
      </c>
      <c r="AV137" s="12" t="s">
        <v>84</v>
      </c>
      <c r="AW137" s="12" t="s">
        <v>36</v>
      </c>
      <c r="AX137" s="12" t="s">
        <v>82</v>
      </c>
      <c r="AY137" s="212" t="s">
        <v>182</v>
      </c>
    </row>
    <row r="138" spans="2:65" s="1" customFormat="1" ht="16.5" customHeight="1">
      <c r="B138" s="35"/>
      <c r="C138" s="224" t="s">
        <v>467</v>
      </c>
      <c r="D138" s="224" t="s">
        <v>269</v>
      </c>
      <c r="E138" s="225" t="s">
        <v>843</v>
      </c>
      <c r="F138" s="226" t="s">
        <v>844</v>
      </c>
      <c r="G138" s="227" t="s">
        <v>317</v>
      </c>
      <c r="H138" s="228">
        <v>598.5</v>
      </c>
      <c r="I138" s="229"/>
      <c r="J138" s="230">
        <f>ROUND(I138*H138,2)</f>
        <v>0</v>
      </c>
      <c r="K138" s="226" t="s">
        <v>188</v>
      </c>
      <c r="L138" s="231"/>
      <c r="M138" s="232" t="s">
        <v>28</v>
      </c>
      <c r="N138" s="233" t="s">
        <v>46</v>
      </c>
      <c r="O138" s="64"/>
      <c r="P138" s="195">
        <f>O138*H138</f>
        <v>0</v>
      </c>
      <c r="Q138" s="195">
        <v>5.5000000000000003E-4</v>
      </c>
      <c r="R138" s="195">
        <f>Q138*H138</f>
        <v>0.329175</v>
      </c>
      <c r="S138" s="195">
        <v>0</v>
      </c>
      <c r="T138" s="196">
        <f>S138*H138</f>
        <v>0</v>
      </c>
      <c r="AR138" s="197" t="s">
        <v>666</v>
      </c>
      <c r="AT138" s="197" t="s">
        <v>269</v>
      </c>
      <c r="AU138" s="197" t="s">
        <v>84</v>
      </c>
      <c r="AY138" s="18" t="s">
        <v>182</v>
      </c>
      <c r="BE138" s="198">
        <f>IF(N138="základní",J138,0)</f>
        <v>0</v>
      </c>
      <c r="BF138" s="198">
        <f>IF(N138="snížená",J138,0)</f>
        <v>0</v>
      </c>
      <c r="BG138" s="198">
        <f>IF(N138="zákl. přenesená",J138,0)</f>
        <v>0</v>
      </c>
      <c r="BH138" s="198">
        <f>IF(N138="sníž. přenesená",J138,0)</f>
        <v>0</v>
      </c>
      <c r="BI138" s="198">
        <f>IF(N138="nulová",J138,0)</f>
        <v>0</v>
      </c>
      <c r="BJ138" s="18" t="s">
        <v>82</v>
      </c>
      <c r="BK138" s="198">
        <f>ROUND(I138*H138,2)</f>
        <v>0</v>
      </c>
      <c r="BL138" s="18" t="s">
        <v>666</v>
      </c>
      <c r="BM138" s="197" t="s">
        <v>845</v>
      </c>
    </row>
    <row r="139" spans="2:65" s="12" customFormat="1">
      <c r="B139" s="202"/>
      <c r="C139" s="203"/>
      <c r="D139" s="199" t="s">
        <v>193</v>
      </c>
      <c r="E139" s="204" t="s">
        <v>28</v>
      </c>
      <c r="F139" s="205" t="s">
        <v>846</v>
      </c>
      <c r="G139" s="203"/>
      <c r="H139" s="206">
        <v>598.5</v>
      </c>
      <c r="I139" s="207"/>
      <c r="J139" s="203"/>
      <c r="K139" s="203"/>
      <c r="L139" s="208"/>
      <c r="M139" s="209"/>
      <c r="N139" s="210"/>
      <c r="O139" s="210"/>
      <c r="P139" s="210"/>
      <c r="Q139" s="210"/>
      <c r="R139" s="210"/>
      <c r="S139" s="210"/>
      <c r="T139" s="211"/>
      <c r="AT139" s="212" t="s">
        <v>193</v>
      </c>
      <c r="AU139" s="212" t="s">
        <v>84</v>
      </c>
      <c r="AV139" s="12" t="s">
        <v>84</v>
      </c>
      <c r="AW139" s="12" t="s">
        <v>36</v>
      </c>
      <c r="AX139" s="12" t="s">
        <v>82</v>
      </c>
      <c r="AY139" s="212" t="s">
        <v>182</v>
      </c>
    </row>
    <row r="140" spans="2:65" s="1" customFormat="1" ht="24" customHeight="1">
      <c r="B140" s="35"/>
      <c r="C140" s="186" t="s">
        <v>471</v>
      </c>
      <c r="D140" s="186" t="s">
        <v>184</v>
      </c>
      <c r="E140" s="187" t="s">
        <v>847</v>
      </c>
      <c r="F140" s="188" t="s">
        <v>848</v>
      </c>
      <c r="G140" s="189" t="s">
        <v>317</v>
      </c>
      <c r="H140" s="190">
        <v>550</v>
      </c>
      <c r="I140" s="191"/>
      <c r="J140" s="192">
        <f>ROUND(I140*H140,2)</f>
        <v>0</v>
      </c>
      <c r="K140" s="188" t="s">
        <v>188</v>
      </c>
      <c r="L140" s="39"/>
      <c r="M140" s="193" t="s">
        <v>28</v>
      </c>
      <c r="N140" s="194" t="s">
        <v>46</v>
      </c>
      <c r="O140" s="64"/>
      <c r="P140" s="195">
        <f>O140*H140</f>
        <v>0</v>
      </c>
      <c r="Q140" s="195">
        <v>0</v>
      </c>
      <c r="R140" s="195">
        <f>Q140*H140</f>
        <v>0</v>
      </c>
      <c r="S140" s="195">
        <v>0</v>
      </c>
      <c r="T140" s="196">
        <f>S140*H140</f>
        <v>0</v>
      </c>
      <c r="AR140" s="197" t="s">
        <v>650</v>
      </c>
      <c r="AT140" s="197" t="s">
        <v>184</v>
      </c>
      <c r="AU140" s="197" t="s">
        <v>84</v>
      </c>
      <c r="AY140" s="18" t="s">
        <v>182</v>
      </c>
      <c r="BE140" s="198">
        <f>IF(N140="základní",J140,0)</f>
        <v>0</v>
      </c>
      <c r="BF140" s="198">
        <f>IF(N140="snížená",J140,0)</f>
        <v>0</v>
      </c>
      <c r="BG140" s="198">
        <f>IF(N140="zákl. přenesená",J140,0)</f>
        <v>0</v>
      </c>
      <c r="BH140" s="198">
        <f>IF(N140="sníž. přenesená",J140,0)</f>
        <v>0</v>
      </c>
      <c r="BI140" s="198">
        <f>IF(N140="nulová",J140,0)</f>
        <v>0</v>
      </c>
      <c r="BJ140" s="18" t="s">
        <v>82</v>
      </c>
      <c r="BK140" s="198">
        <f>ROUND(I140*H140,2)</f>
        <v>0</v>
      </c>
      <c r="BL140" s="18" t="s">
        <v>650</v>
      </c>
      <c r="BM140" s="197" t="s">
        <v>849</v>
      </c>
    </row>
    <row r="141" spans="2:65" s="1" customFormat="1" ht="24" customHeight="1">
      <c r="B141" s="35"/>
      <c r="C141" s="186" t="s">
        <v>475</v>
      </c>
      <c r="D141" s="186" t="s">
        <v>184</v>
      </c>
      <c r="E141" s="187" t="s">
        <v>687</v>
      </c>
      <c r="F141" s="188" t="s">
        <v>688</v>
      </c>
      <c r="G141" s="189" t="s">
        <v>187</v>
      </c>
      <c r="H141" s="190">
        <v>22.1</v>
      </c>
      <c r="I141" s="191"/>
      <c r="J141" s="192">
        <f>ROUND(I141*H141,2)</f>
        <v>0</v>
      </c>
      <c r="K141" s="188" t="s">
        <v>188</v>
      </c>
      <c r="L141" s="39"/>
      <c r="M141" s="193" t="s">
        <v>28</v>
      </c>
      <c r="N141" s="194" t="s">
        <v>46</v>
      </c>
      <c r="O141" s="64"/>
      <c r="P141" s="195">
        <f>O141*H141</f>
        <v>0</v>
      </c>
      <c r="Q141" s="195">
        <v>0</v>
      </c>
      <c r="R141" s="195">
        <f>Q141*H141</f>
        <v>0</v>
      </c>
      <c r="S141" s="195">
        <v>0</v>
      </c>
      <c r="T141" s="196">
        <f>S141*H141</f>
        <v>0</v>
      </c>
      <c r="AR141" s="197" t="s">
        <v>650</v>
      </c>
      <c r="AT141" s="197" t="s">
        <v>184</v>
      </c>
      <c r="AU141" s="197" t="s">
        <v>84</v>
      </c>
      <c r="AY141" s="18" t="s">
        <v>182</v>
      </c>
      <c r="BE141" s="198">
        <f>IF(N141="základní",J141,0)</f>
        <v>0</v>
      </c>
      <c r="BF141" s="198">
        <f>IF(N141="snížená",J141,0)</f>
        <v>0</v>
      </c>
      <c r="BG141" s="198">
        <f>IF(N141="zákl. přenesená",J141,0)</f>
        <v>0</v>
      </c>
      <c r="BH141" s="198">
        <f>IF(N141="sníž. přenesená",J141,0)</f>
        <v>0</v>
      </c>
      <c r="BI141" s="198">
        <f>IF(N141="nulová",J141,0)</f>
        <v>0</v>
      </c>
      <c r="BJ141" s="18" t="s">
        <v>82</v>
      </c>
      <c r="BK141" s="198">
        <f>ROUND(I141*H141,2)</f>
        <v>0</v>
      </c>
      <c r="BL141" s="18" t="s">
        <v>650</v>
      </c>
      <c r="BM141" s="197" t="s">
        <v>850</v>
      </c>
    </row>
    <row r="142" spans="2:65" s="1" customFormat="1" ht="39">
      <c r="B142" s="35"/>
      <c r="C142" s="36"/>
      <c r="D142" s="199" t="s">
        <v>191</v>
      </c>
      <c r="E142" s="36"/>
      <c r="F142" s="200" t="s">
        <v>684</v>
      </c>
      <c r="G142" s="36"/>
      <c r="H142" s="36"/>
      <c r="I142" s="115"/>
      <c r="J142" s="36"/>
      <c r="K142" s="36"/>
      <c r="L142" s="39"/>
      <c r="M142" s="201"/>
      <c r="N142" s="64"/>
      <c r="O142" s="64"/>
      <c r="P142" s="64"/>
      <c r="Q142" s="64"/>
      <c r="R142" s="64"/>
      <c r="S142" s="64"/>
      <c r="T142" s="65"/>
      <c r="AT142" s="18" t="s">
        <v>191</v>
      </c>
      <c r="AU142" s="18" t="s">
        <v>84</v>
      </c>
    </row>
    <row r="143" spans="2:65" s="1" customFormat="1" ht="36" customHeight="1">
      <c r="B143" s="35"/>
      <c r="C143" s="186" t="s">
        <v>479</v>
      </c>
      <c r="D143" s="186" t="s">
        <v>184</v>
      </c>
      <c r="E143" s="187" t="s">
        <v>692</v>
      </c>
      <c r="F143" s="188" t="s">
        <v>693</v>
      </c>
      <c r="G143" s="189" t="s">
        <v>187</v>
      </c>
      <c r="H143" s="190">
        <v>44.2</v>
      </c>
      <c r="I143" s="191"/>
      <c r="J143" s="192">
        <f>ROUND(I143*H143,2)</f>
        <v>0</v>
      </c>
      <c r="K143" s="188" t="s">
        <v>188</v>
      </c>
      <c r="L143" s="39"/>
      <c r="M143" s="193" t="s">
        <v>28</v>
      </c>
      <c r="N143" s="194" t="s">
        <v>46</v>
      </c>
      <c r="O143" s="64"/>
      <c r="P143" s="195">
        <f>O143*H143</f>
        <v>0</v>
      </c>
      <c r="Q143" s="195">
        <v>0</v>
      </c>
      <c r="R143" s="195">
        <f>Q143*H143</f>
        <v>0</v>
      </c>
      <c r="S143" s="195">
        <v>0</v>
      </c>
      <c r="T143" s="196">
        <f>S143*H143</f>
        <v>0</v>
      </c>
      <c r="AR143" s="197" t="s">
        <v>650</v>
      </c>
      <c r="AT143" s="197" t="s">
        <v>184</v>
      </c>
      <c r="AU143" s="197" t="s">
        <v>84</v>
      </c>
      <c r="AY143" s="18" t="s">
        <v>182</v>
      </c>
      <c r="BE143" s="198">
        <f>IF(N143="základní",J143,0)</f>
        <v>0</v>
      </c>
      <c r="BF143" s="198">
        <f>IF(N143="snížená",J143,0)</f>
        <v>0</v>
      </c>
      <c r="BG143" s="198">
        <f>IF(N143="zákl. přenesená",J143,0)</f>
        <v>0</v>
      </c>
      <c r="BH143" s="198">
        <f>IF(N143="sníž. přenesená",J143,0)</f>
        <v>0</v>
      </c>
      <c r="BI143" s="198">
        <f>IF(N143="nulová",J143,0)</f>
        <v>0</v>
      </c>
      <c r="BJ143" s="18" t="s">
        <v>82</v>
      </c>
      <c r="BK143" s="198">
        <f>ROUND(I143*H143,2)</f>
        <v>0</v>
      </c>
      <c r="BL143" s="18" t="s">
        <v>650</v>
      </c>
      <c r="BM143" s="197" t="s">
        <v>851</v>
      </c>
    </row>
    <row r="144" spans="2:65" s="1" customFormat="1" ht="39">
      <c r="B144" s="35"/>
      <c r="C144" s="36"/>
      <c r="D144" s="199" t="s">
        <v>191</v>
      </c>
      <c r="E144" s="36"/>
      <c r="F144" s="200" t="s">
        <v>684</v>
      </c>
      <c r="G144" s="36"/>
      <c r="H144" s="36"/>
      <c r="I144" s="115"/>
      <c r="J144" s="36"/>
      <c r="K144" s="36"/>
      <c r="L144" s="39"/>
      <c r="M144" s="201"/>
      <c r="N144" s="64"/>
      <c r="O144" s="64"/>
      <c r="P144" s="64"/>
      <c r="Q144" s="64"/>
      <c r="R144" s="64"/>
      <c r="S144" s="64"/>
      <c r="T144" s="65"/>
      <c r="AT144" s="18" t="s">
        <v>191</v>
      </c>
      <c r="AU144" s="18" t="s">
        <v>84</v>
      </c>
    </row>
    <row r="145" spans="2:65" s="12" customFormat="1">
      <c r="B145" s="202"/>
      <c r="C145" s="203"/>
      <c r="D145" s="199" t="s">
        <v>193</v>
      </c>
      <c r="E145" s="204" t="s">
        <v>28</v>
      </c>
      <c r="F145" s="205" t="s">
        <v>852</v>
      </c>
      <c r="G145" s="203"/>
      <c r="H145" s="206">
        <v>44.2</v>
      </c>
      <c r="I145" s="207"/>
      <c r="J145" s="203"/>
      <c r="K145" s="203"/>
      <c r="L145" s="208"/>
      <c r="M145" s="209"/>
      <c r="N145" s="210"/>
      <c r="O145" s="210"/>
      <c r="P145" s="210"/>
      <c r="Q145" s="210"/>
      <c r="R145" s="210"/>
      <c r="S145" s="210"/>
      <c r="T145" s="211"/>
      <c r="AT145" s="212" t="s">
        <v>193</v>
      </c>
      <c r="AU145" s="212" t="s">
        <v>84</v>
      </c>
      <c r="AV145" s="12" t="s">
        <v>84</v>
      </c>
      <c r="AW145" s="12" t="s">
        <v>36</v>
      </c>
      <c r="AX145" s="12" t="s">
        <v>82</v>
      </c>
      <c r="AY145" s="212" t="s">
        <v>182</v>
      </c>
    </row>
    <row r="146" spans="2:65" s="1" customFormat="1" ht="24" customHeight="1">
      <c r="B146" s="35"/>
      <c r="C146" s="186" t="s">
        <v>483</v>
      </c>
      <c r="D146" s="186" t="s">
        <v>184</v>
      </c>
      <c r="E146" s="187" t="s">
        <v>241</v>
      </c>
      <c r="F146" s="188" t="s">
        <v>242</v>
      </c>
      <c r="G146" s="189" t="s">
        <v>243</v>
      </c>
      <c r="H146" s="190">
        <v>40.884999999999998</v>
      </c>
      <c r="I146" s="191"/>
      <c r="J146" s="192">
        <f>ROUND(I146*H146,2)</f>
        <v>0</v>
      </c>
      <c r="K146" s="188" t="s">
        <v>188</v>
      </c>
      <c r="L146" s="39"/>
      <c r="M146" s="193" t="s">
        <v>28</v>
      </c>
      <c r="N146" s="194" t="s">
        <v>46</v>
      </c>
      <c r="O146" s="64"/>
      <c r="P146" s="195">
        <f>O146*H146</f>
        <v>0</v>
      </c>
      <c r="Q146" s="195">
        <v>0</v>
      </c>
      <c r="R146" s="195">
        <f>Q146*H146</f>
        <v>0</v>
      </c>
      <c r="S146" s="195">
        <v>0</v>
      </c>
      <c r="T146" s="196">
        <f>S146*H146</f>
        <v>0</v>
      </c>
      <c r="AR146" s="197" t="s">
        <v>650</v>
      </c>
      <c r="AT146" s="197" t="s">
        <v>184</v>
      </c>
      <c r="AU146" s="197" t="s">
        <v>84</v>
      </c>
      <c r="AY146" s="18" t="s">
        <v>182</v>
      </c>
      <c r="BE146" s="198">
        <f>IF(N146="základní",J146,0)</f>
        <v>0</v>
      </c>
      <c r="BF146" s="198">
        <f>IF(N146="snížená",J146,0)</f>
        <v>0</v>
      </c>
      <c r="BG146" s="198">
        <f>IF(N146="zákl. přenesená",J146,0)</f>
        <v>0</v>
      </c>
      <c r="BH146" s="198">
        <f>IF(N146="sníž. přenesená",J146,0)</f>
        <v>0</v>
      </c>
      <c r="BI146" s="198">
        <f>IF(N146="nulová",J146,0)</f>
        <v>0</v>
      </c>
      <c r="BJ146" s="18" t="s">
        <v>82</v>
      </c>
      <c r="BK146" s="198">
        <f>ROUND(I146*H146,2)</f>
        <v>0</v>
      </c>
      <c r="BL146" s="18" t="s">
        <v>650</v>
      </c>
      <c r="BM146" s="197" t="s">
        <v>853</v>
      </c>
    </row>
    <row r="147" spans="2:65" s="1" customFormat="1" ht="29.25">
      <c r="B147" s="35"/>
      <c r="C147" s="36"/>
      <c r="D147" s="199" t="s">
        <v>191</v>
      </c>
      <c r="E147" s="36"/>
      <c r="F147" s="200" t="s">
        <v>245</v>
      </c>
      <c r="G147" s="36"/>
      <c r="H147" s="36"/>
      <c r="I147" s="115"/>
      <c r="J147" s="36"/>
      <c r="K147" s="36"/>
      <c r="L147" s="39"/>
      <c r="M147" s="201"/>
      <c r="N147" s="64"/>
      <c r="O147" s="64"/>
      <c r="P147" s="64"/>
      <c r="Q147" s="64"/>
      <c r="R147" s="64"/>
      <c r="S147" s="64"/>
      <c r="T147" s="65"/>
      <c r="AT147" s="18" t="s">
        <v>191</v>
      </c>
      <c r="AU147" s="18" t="s">
        <v>84</v>
      </c>
    </row>
    <row r="148" spans="2:65" s="12" customFormat="1">
      <c r="B148" s="202"/>
      <c r="C148" s="203"/>
      <c r="D148" s="199" t="s">
        <v>193</v>
      </c>
      <c r="E148" s="204" t="s">
        <v>28</v>
      </c>
      <c r="F148" s="205" t="s">
        <v>854</v>
      </c>
      <c r="G148" s="203"/>
      <c r="H148" s="206">
        <v>40.884999999999998</v>
      </c>
      <c r="I148" s="207"/>
      <c r="J148" s="203"/>
      <c r="K148" s="203"/>
      <c r="L148" s="208"/>
      <c r="M148" s="209"/>
      <c r="N148" s="210"/>
      <c r="O148" s="210"/>
      <c r="P148" s="210"/>
      <c r="Q148" s="210"/>
      <c r="R148" s="210"/>
      <c r="S148" s="210"/>
      <c r="T148" s="211"/>
      <c r="AT148" s="212" t="s">
        <v>193</v>
      </c>
      <c r="AU148" s="212" t="s">
        <v>84</v>
      </c>
      <c r="AV148" s="12" t="s">
        <v>84</v>
      </c>
      <c r="AW148" s="12" t="s">
        <v>36</v>
      </c>
      <c r="AX148" s="12" t="s">
        <v>82</v>
      </c>
      <c r="AY148" s="212" t="s">
        <v>182</v>
      </c>
    </row>
    <row r="149" spans="2:65" s="1" customFormat="1" ht="16.5" customHeight="1">
      <c r="B149" s="35"/>
      <c r="C149" s="186" t="s">
        <v>487</v>
      </c>
      <c r="D149" s="186" t="s">
        <v>184</v>
      </c>
      <c r="E149" s="187" t="s">
        <v>855</v>
      </c>
      <c r="F149" s="188" t="s">
        <v>856</v>
      </c>
      <c r="G149" s="189" t="s">
        <v>335</v>
      </c>
      <c r="H149" s="190">
        <v>1</v>
      </c>
      <c r="I149" s="191"/>
      <c r="J149" s="192">
        <f>ROUND(I149*H149,2)</f>
        <v>0</v>
      </c>
      <c r="K149" s="188" t="s">
        <v>28</v>
      </c>
      <c r="L149" s="39"/>
      <c r="M149" s="193" t="s">
        <v>28</v>
      </c>
      <c r="N149" s="194" t="s">
        <v>46</v>
      </c>
      <c r="O149" s="64"/>
      <c r="P149" s="195">
        <f>O149*H149</f>
        <v>0</v>
      </c>
      <c r="Q149" s="195">
        <v>0</v>
      </c>
      <c r="R149" s="195">
        <f>Q149*H149</f>
        <v>0</v>
      </c>
      <c r="S149" s="195">
        <v>0</v>
      </c>
      <c r="T149" s="196">
        <f>S149*H149</f>
        <v>0</v>
      </c>
      <c r="AR149" s="197" t="s">
        <v>650</v>
      </c>
      <c r="AT149" s="197" t="s">
        <v>184</v>
      </c>
      <c r="AU149" s="197" t="s">
        <v>84</v>
      </c>
      <c r="AY149" s="18" t="s">
        <v>182</v>
      </c>
      <c r="BE149" s="198">
        <f>IF(N149="základní",J149,0)</f>
        <v>0</v>
      </c>
      <c r="BF149" s="198">
        <f>IF(N149="snížená",J149,0)</f>
        <v>0</v>
      </c>
      <c r="BG149" s="198">
        <f>IF(N149="zákl. přenesená",J149,0)</f>
        <v>0</v>
      </c>
      <c r="BH149" s="198">
        <f>IF(N149="sníž. přenesená",J149,0)</f>
        <v>0</v>
      </c>
      <c r="BI149" s="198">
        <f>IF(N149="nulová",J149,0)</f>
        <v>0</v>
      </c>
      <c r="BJ149" s="18" t="s">
        <v>82</v>
      </c>
      <c r="BK149" s="198">
        <f>ROUND(I149*H149,2)</f>
        <v>0</v>
      </c>
      <c r="BL149" s="18" t="s">
        <v>650</v>
      </c>
      <c r="BM149" s="197" t="s">
        <v>857</v>
      </c>
    </row>
    <row r="150" spans="2:65" s="1" customFormat="1" ht="16.5" customHeight="1">
      <c r="B150" s="35"/>
      <c r="C150" s="186" t="s">
        <v>491</v>
      </c>
      <c r="D150" s="186" t="s">
        <v>184</v>
      </c>
      <c r="E150" s="187" t="s">
        <v>858</v>
      </c>
      <c r="F150" s="188" t="s">
        <v>859</v>
      </c>
      <c r="G150" s="189" t="s">
        <v>265</v>
      </c>
      <c r="H150" s="190">
        <v>17</v>
      </c>
      <c r="I150" s="191"/>
      <c r="J150" s="192">
        <f>ROUND(I150*H150,2)</f>
        <v>0</v>
      </c>
      <c r="K150" s="188" t="s">
        <v>28</v>
      </c>
      <c r="L150" s="39"/>
      <c r="M150" s="193" t="s">
        <v>28</v>
      </c>
      <c r="N150" s="194" t="s">
        <v>46</v>
      </c>
      <c r="O150" s="64"/>
      <c r="P150" s="195">
        <f>O150*H150</f>
        <v>0</v>
      </c>
      <c r="Q150" s="195">
        <v>0</v>
      </c>
      <c r="R150" s="195">
        <f>Q150*H150</f>
        <v>0</v>
      </c>
      <c r="S150" s="195">
        <v>0</v>
      </c>
      <c r="T150" s="196">
        <f>S150*H150</f>
        <v>0</v>
      </c>
      <c r="AR150" s="197" t="s">
        <v>650</v>
      </c>
      <c r="AT150" s="197" t="s">
        <v>184</v>
      </c>
      <c r="AU150" s="197" t="s">
        <v>84</v>
      </c>
      <c r="AY150" s="18" t="s">
        <v>182</v>
      </c>
      <c r="BE150" s="198">
        <f>IF(N150="základní",J150,0)</f>
        <v>0</v>
      </c>
      <c r="BF150" s="198">
        <f>IF(N150="snížená",J150,0)</f>
        <v>0</v>
      </c>
      <c r="BG150" s="198">
        <f>IF(N150="zákl. přenesená",J150,0)</f>
        <v>0</v>
      </c>
      <c r="BH150" s="198">
        <f>IF(N150="sníž. přenesená",J150,0)</f>
        <v>0</v>
      </c>
      <c r="BI150" s="198">
        <f>IF(N150="nulová",J150,0)</f>
        <v>0</v>
      </c>
      <c r="BJ150" s="18" t="s">
        <v>82</v>
      </c>
      <c r="BK150" s="198">
        <f>ROUND(I150*H150,2)</f>
        <v>0</v>
      </c>
      <c r="BL150" s="18" t="s">
        <v>650</v>
      </c>
      <c r="BM150" s="197" t="s">
        <v>860</v>
      </c>
    </row>
    <row r="151" spans="2:65" s="1" customFormat="1" ht="16.5" customHeight="1">
      <c r="B151" s="35"/>
      <c r="C151" s="224" t="s">
        <v>496</v>
      </c>
      <c r="D151" s="224" t="s">
        <v>269</v>
      </c>
      <c r="E151" s="225" t="s">
        <v>861</v>
      </c>
      <c r="F151" s="226" t="s">
        <v>862</v>
      </c>
      <c r="G151" s="227" t="s">
        <v>317</v>
      </c>
      <c r="H151" s="228">
        <v>17</v>
      </c>
      <c r="I151" s="229"/>
      <c r="J151" s="230">
        <f>ROUND(I151*H151,2)</f>
        <v>0</v>
      </c>
      <c r="K151" s="226" t="s">
        <v>188</v>
      </c>
      <c r="L151" s="231"/>
      <c r="M151" s="232" t="s">
        <v>28</v>
      </c>
      <c r="N151" s="233" t="s">
        <v>46</v>
      </c>
      <c r="O151" s="64"/>
      <c r="P151" s="195">
        <f>O151*H151</f>
        <v>0</v>
      </c>
      <c r="Q151" s="195">
        <v>0.10150000000000001</v>
      </c>
      <c r="R151" s="195">
        <f>Q151*H151</f>
        <v>1.7255</v>
      </c>
      <c r="S151" s="195">
        <v>0</v>
      </c>
      <c r="T151" s="196">
        <f>S151*H151</f>
        <v>0</v>
      </c>
      <c r="AR151" s="197" t="s">
        <v>666</v>
      </c>
      <c r="AT151" s="197" t="s">
        <v>269</v>
      </c>
      <c r="AU151" s="197" t="s">
        <v>84</v>
      </c>
      <c r="AY151" s="18" t="s">
        <v>182</v>
      </c>
      <c r="BE151" s="198">
        <f>IF(N151="základní",J151,0)</f>
        <v>0</v>
      </c>
      <c r="BF151" s="198">
        <f>IF(N151="snížená",J151,0)</f>
        <v>0</v>
      </c>
      <c r="BG151" s="198">
        <f>IF(N151="zákl. přenesená",J151,0)</f>
        <v>0</v>
      </c>
      <c r="BH151" s="198">
        <f>IF(N151="sníž. přenesená",J151,0)</f>
        <v>0</v>
      </c>
      <c r="BI151" s="198">
        <f>IF(N151="nulová",J151,0)</f>
        <v>0</v>
      </c>
      <c r="BJ151" s="18" t="s">
        <v>82</v>
      </c>
      <c r="BK151" s="198">
        <f>ROUND(I151*H151,2)</f>
        <v>0</v>
      </c>
      <c r="BL151" s="18" t="s">
        <v>666</v>
      </c>
      <c r="BM151" s="197" t="s">
        <v>863</v>
      </c>
    </row>
    <row r="152" spans="2:65" s="12" customFormat="1">
      <c r="B152" s="202"/>
      <c r="C152" s="203"/>
      <c r="D152" s="199" t="s">
        <v>193</v>
      </c>
      <c r="E152" s="204" t="s">
        <v>28</v>
      </c>
      <c r="F152" s="205" t="s">
        <v>864</v>
      </c>
      <c r="G152" s="203"/>
      <c r="H152" s="206">
        <v>17</v>
      </c>
      <c r="I152" s="207"/>
      <c r="J152" s="203"/>
      <c r="K152" s="203"/>
      <c r="L152" s="208"/>
      <c r="M152" s="209"/>
      <c r="N152" s="210"/>
      <c r="O152" s="210"/>
      <c r="P152" s="210"/>
      <c r="Q152" s="210"/>
      <c r="R152" s="210"/>
      <c r="S152" s="210"/>
      <c r="T152" s="211"/>
      <c r="AT152" s="212" t="s">
        <v>193</v>
      </c>
      <c r="AU152" s="212" t="s">
        <v>84</v>
      </c>
      <c r="AV152" s="12" t="s">
        <v>84</v>
      </c>
      <c r="AW152" s="12" t="s">
        <v>36</v>
      </c>
      <c r="AX152" s="12" t="s">
        <v>82</v>
      </c>
      <c r="AY152" s="212" t="s">
        <v>182</v>
      </c>
    </row>
    <row r="153" spans="2:65" s="1" customFormat="1" ht="16.5" customHeight="1">
      <c r="B153" s="35"/>
      <c r="C153" s="186" t="s">
        <v>501</v>
      </c>
      <c r="D153" s="186" t="s">
        <v>184</v>
      </c>
      <c r="E153" s="187" t="s">
        <v>865</v>
      </c>
      <c r="F153" s="188" t="s">
        <v>866</v>
      </c>
      <c r="G153" s="189" t="s">
        <v>867</v>
      </c>
      <c r="H153" s="258"/>
      <c r="I153" s="191"/>
      <c r="J153" s="192">
        <f>ROUND(I153*H153,2)</f>
        <v>0</v>
      </c>
      <c r="K153" s="188" t="s">
        <v>28</v>
      </c>
      <c r="L153" s="39"/>
      <c r="M153" s="193" t="s">
        <v>28</v>
      </c>
      <c r="N153" s="194" t="s">
        <v>46</v>
      </c>
      <c r="O153" s="64"/>
      <c r="P153" s="195">
        <f>O153*H153</f>
        <v>0</v>
      </c>
      <c r="Q153" s="195">
        <v>0</v>
      </c>
      <c r="R153" s="195">
        <f>Q153*H153</f>
        <v>0</v>
      </c>
      <c r="S153" s="195">
        <v>0</v>
      </c>
      <c r="T153" s="196">
        <f>S153*H153</f>
        <v>0</v>
      </c>
      <c r="AR153" s="197" t="s">
        <v>650</v>
      </c>
      <c r="AT153" s="197" t="s">
        <v>184</v>
      </c>
      <c r="AU153" s="197" t="s">
        <v>84</v>
      </c>
      <c r="AY153" s="18" t="s">
        <v>182</v>
      </c>
      <c r="BE153" s="198">
        <f>IF(N153="základní",J153,0)</f>
        <v>0</v>
      </c>
      <c r="BF153" s="198">
        <f>IF(N153="snížená",J153,0)</f>
        <v>0</v>
      </c>
      <c r="BG153" s="198">
        <f>IF(N153="zákl. přenesená",J153,0)</f>
        <v>0</v>
      </c>
      <c r="BH153" s="198">
        <f>IF(N153="sníž. přenesená",J153,0)</f>
        <v>0</v>
      </c>
      <c r="BI153" s="198">
        <f>IF(N153="nulová",J153,0)</f>
        <v>0</v>
      </c>
      <c r="BJ153" s="18" t="s">
        <v>82</v>
      </c>
      <c r="BK153" s="198">
        <f>ROUND(I153*H153,2)</f>
        <v>0</v>
      </c>
      <c r="BL153" s="18" t="s">
        <v>650</v>
      </c>
      <c r="BM153" s="197" t="s">
        <v>868</v>
      </c>
    </row>
    <row r="154" spans="2:65" s="11" customFormat="1" ht="25.9" customHeight="1">
      <c r="B154" s="170"/>
      <c r="C154" s="171"/>
      <c r="D154" s="172" t="s">
        <v>74</v>
      </c>
      <c r="E154" s="173" t="s">
        <v>869</v>
      </c>
      <c r="F154" s="173" t="s">
        <v>870</v>
      </c>
      <c r="G154" s="171"/>
      <c r="H154" s="171"/>
      <c r="I154" s="174"/>
      <c r="J154" s="175">
        <f>BK154</f>
        <v>0</v>
      </c>
      <c r="K154" s="171"/>
      <c r="L154" s="176"/>
      <c r="M154" s="177"/>
      <c r="N154" s="178"/>
      <c r="O154" s="178"/>
      <c r="P154" s="179">
        <f>SUM(P155:P160)</f>
        <v>0</v>
      </c>
      <c r="Q154" s="178"/>
      <c r="R154" s="179">
        <f>SUM(R155:R160)</f>
        <v>0</v>
      </c>
      <c r="S154" s="178"/>
      <c r="T154" s="180">
        <f>SUM(T155:T160)</f>
        <v>0</v>
      </c>
      <c r="AR154" s="181" t="s">
        <v>189</v>
      </c>
      <c r="AT154" s="182" t="s">
        <v>74</v>
      </c>
      <c r="AU154" s="182" t="s">
        <v>75</v>
      </c>
      <c r="AY154" s="181" t="s">
        <v>182</v>
      </c>
      <c r="BK154" s="183">
        <f>SUM(BK155:BK160)</f>
        <v>0</v>
      </c>
    </row>
    <row r="155" spans="2:65" s="1" customFormat="1" ht="16.5" customHeight="1">
      <c r="B155" s="35"/>
      <c r="C155" s="186" t="s">
        <v>505</v>
      </c>
      <c r="D155" s="186" t="s">
        <v>184</v>
      </c>
      <c r="E155" s="187" t="s">
        <v>871</v>
      </c>
      <c r="F155" s="188" t="s">
        <v>872</v>
      </c>
      <c r="G155" s="189" t="s">
        <v>873</v>
      </c>
      <c r="H155" s="190">
        <v>0.5</v>
      </c>
      <c r="I155" s="191"/>
      <c r="J155" s="192">
        <f>ROUND(I155*H155,2)</f>
        <v>0</v>
      </c>
      <c r="K155" s="188" t="s">
        <v>188</v>
      </c>
      <c r="L155" s="39"/>
      <c r="M155" s="193" t="s">
        <v>28</v>
      </c>
      <c r="N155" s="194" t="s">
        <v>46</v>
      </c>
      <c r="O155" s="64"/>
      <c r="P155" s="195">
        <f>O155*H155</f>
        <v>0</v>
      </c>
      <c r="Q155" s="195">
        <v>0</v>
      </c>
      <c r="R155" s="195">
        <f>Q155*H155</f>
        <v>0</v>
      </c>
      <c r="S155" s="195">
        <v>0</v>
      </c>
      <c r="T155" s="196">
        <f>S155*H155</f>
        <v>0</v>
      </c>
      <c r="AR155" s="197" t="s">
        <v>874</v>
      </c>
      <c r="AT155" s="197" t="s">
        <v>184</v>
      </c>
      <c r="AU155" s="197" t="s">
        <v>82</v>
      </c>
      <c r="AY155" s="18" t="s">
        <v>182</v>
      </c>
      <c r="BE155" s="198">
        <f>IF(N155="základní",J155,0)</f>
        <v>0</v>
      </c>
      <c r="BF155" s="198">
        <f>IF(N155="snížená",J155,0)</f>
        <v>0</v>
      </c>
      <c r="BG155" s="198">
        <f>IF(N155="zákl. přenesená",J155,0)</f>
        <v>0</v>
      </c>
      <c r="BH155" s="198">
        <f>IF(N155="sníž. přenesená",J155,0)</f>
        <v>0</v>
      </c>
      <c r="BI155" s="198">
        <f>IF(N155="nulová",J155,0)</f>
        <v>0</v>
      </c>
      <c r="BJ155" s="18" t="s">
        <v>82</v>
      </c>
      <c r="BK155" s="198">
        <f>ROUND(I155*H155,2)</f>
        <v>0</v>
      </c>
      <c r="BL155" s="18" t="s">
        <v>874</v>
      </c>
      <c r="BM155" s="197" t="s">
        <v>875</v>
      </c>
    </row>
    <row r="156" spans="2:65" s="1" customFormat="1" ht="19.5">
      <c r="B156" s="35"/>
      <c r="C156" s="36"/>
      <c r="D156" s="199" t="s">
        <v>514</v>
      </c>
      <c r="E156" s="36"/>
      <c r="F156" s="200" t="s">
        <v>876</v>
      </c>
      <c r="G156" s="36"/>
      <c r="H156" s="36"/>
      <c r="I156" s="115"/>
      <c r="J156" s="36"/>
      <c r="K156" s="36"/>
      <c r="L156" s="39"/>
      <c r="M156" s="201"/>
      <c r="N156" s="64"/>
      <c r="O156" s="64"/>
      <c r="P156" s="64"/>
      <c r="Q156" s="64"/>
      <c r="R156" s="64"/>
      <c r="S156" s="64"/>
      <c r="T156" s="65"/>
      <c r="AT156" s="18" t="s">
        <v>514</v>
      </c>
      <c r="AU156" s="18" t="s">
        <v>82</v>
      </c>
    </row>
    <row r="157" spans="2:65" s="1" customFormat="1" ht="16.5" customHeight="1">
      <c r="B157" s="35"/>
      <c r="C157" s="186" t="s">
        <v>510</v>
      </c>
      <c r="D157" s="186" t="s">
        <v>184</v>
      </c>
      <c r="E157" s="187" t="s">
        <v>871</v>
      </c>
      <c r="F157" s="188" t="s">
        <v>872</v>
      </c>
      <c r="G157" s="189" t="s">
        <v>873</v>
      </c>
      <c r="H157" s="190">
        <v>3</v>
      </c>
      <c r="I157" s="191"/>
      <c r="J157" s="192">
        <f>ROUND(I157*H157,2)</f>
        <v>0</v>
      </c>
      <c r="K157" s="188" t="s">
        <v>188</v>
      </c>
      <c r="L157" s="39"/>
      <c r="M157" s="193" t="s">
        <v>28</v>
      </c>
      <c r="N157" s="194" t="s">
        <v>46</v>
      </c>
      <c r="O157" s="64"/>
      <c r="P157" s="195">
        <f>O157*H157</f>
        <v>0</v>
      </c>
      <c r="Q157" s="195">
        <v>0</v>
      </c>
      <c r="R157" s="195">
        <f>Q157*H157</f>
        <v>0</v>
      </c>
      <c r="S157" s="195">
        <v>0</v>
      </c>
      <c r="T157" s="196">
        <f>S157*H157</f>
        <v>0</v>
      </c>
      <c r="AR157" s="197" t="s">
        <v>874</v>
      </c>
      <c r="AT157" s="197" t="s">
        <v>184</v>
      </c>
      <c r="AU157" s="197" t="s">
        <v>82</v>
      </c>
      <c r="AY157" s="18" t="s">
        <v>182</v>
      </c>
      <c r="BE157" s="198">
        <f>IF(N157="základní",J157,0)</f>
        <v>0</v>
      </c>
      <c r="BF157" s="198">
        <f>IF(N157="snížená",J157,0)</f>
        <v>0</v>
      </c>
      <c r="BG157" s="198">
        <f>IF(N157="zákl. přenesená",J157,0)</f>
        <v>0</v>
      </c>
      <c r="BH157" s="198">
        <f>IF(N157="sníž. přenesená",J157,0)</f>
        <v>0</v>
      </c>
      <c r="BI157" s="198">
        <f>IF(N157="nulová",J157,0)</f>
        <v>0</v>
      </c>
      <c r="BJ157" s="18" t="s">
        <v>82</v>
      </c>
      <c r="BK157" s="198">
        <f>ROUND(I157*H157,2)</f>
        <v>0</v>
      </c>
      <c r="BL157" s="18" t="s">
        <v>874</v>
      </c>
      <c r="BM157" s="197" t="s">
        <v>877</v>
      </c>
    </row>
    <row r="158" spans="2:65" s="1" customFormat="1" ht="19.5">
      <c r="B158" s="35"/>
      <c r="C158" s="36"/>
      <c r="D158" s="199" t="s">
        <v>514</v>
      </c>
      <c r="E158" s="36"/>
      <c r="F158" s="200" t="s">
        <v>878</v>
      </c>
      <c r="G158" s="36"/>
      <c r="H158" s="36"/>
      <c r="I158" s="115"/>
      <c r="J158" s="36"/>
      <c r="K158" s="36"/>
      <c r="L158" s="39"/>
      <c r="M158" s="201"/>
      <c r="N158" s="64"/>
      <c r="O158" s="64"/>
      <c r="P158" s="64"/>
      <c r="Q158" s="64"/>
      <c r="R158" s="64"/>
      <c r="S158" s="64"/>
      <c r="T158" s="65"/>
      <c r="AT158" s="18" t="s">
        <v>514</v>
      </c>
      <c r="AU158" s="18" t="s">
        <v>82</v>
      </c>
    </row>
    <row r="159" spans="2:65" s="1" customFormat="1" ht="16.5" customHeight="1">
      <c r="B159" s="35"/>
      <c r="C159" s="186" t="s">
        <v>516</v>
      </c>
      <c r="D159" s="186" t="s">
        <v>184</v>
      </c>
      <c r="E159" s="187" t="s">
        <v>871</v>
      </c>
      <c r="F159" s="188" t="s">
        <v>872</v>
      </c>
      <c r="G159" s="189" t="s">
        <v>873</v>
      </c>
      <c r="H159" s="190">
        <v>9</v>
      </c>
      <c r="I159" s="191"/>
      <c r="J159" s="192">
        <f>ROUND(I159*H159,2)</f>
        <v>0</v>
      </c>
      <c r="K159" s="188" t="s">
        <v>188</v>
      </c>
      <c r="L159" s="39"/>
      <c r="M159" s="193" t="s">
        <v>28</v>
      </c>
      <c r="N159" s="194" t="s">
        <v>46</v>
      </c>
      <c r="O159" s="64"/>
      <c r="P159" s="195">
        <f>O159*H159</f>
        <v>0</v>
      </c>
      <c r="Q159" s="195">
        <v>0</v>
      </c>
      <c r="R159" s="195">
        <f>Q159*H159</f>
        <v>0</v>
      </c>
      <c r="S159" s="195">
        <v>0</v>
      </c>
      <c r="T159" s="196">
        <f>S159*H159</f>
        <v>0</v>
      </c>
      <c r="AR159" s="197" t="s">
        <v>874</v>
      </c>
      <c r="AT159" s="197" t="s">
        <v>184</v>
      </c>
      <c r="AU159" s="197" t="s">
        <v>82</v>
      </c>
      <c r="AY159" s="18" t="s">
        <v>182</v>
      </c>
      <c r="BE159" s="198">
        <f>IF(N159="základní",J159,0)</f>
        <v>0</v>
      </c>
      <c r="BF159" s="198">
        <f>IF(N159="snížená",J159,0)</f>
        <v>0</v>
      </c>
      <c r="BG159" s="198">
        <f>IF(N159="zákl. přenesená",J159,0)</f>
        <v>0</v>
      </c>
      <c r="BH159" s="198">
        <f>IF(N159="sníž. přenesená",J159,0)</f>
        <v>0</v>
      </c>
      <c r="BI159" s="198">
        <f>IF(N159="nulová",J159,0)</f>
        <v>0</v>
      </c>
      <c r="BJ159" s="18" t="s">
        <v>82</v>
      </c>
      <c r="BK159" s="198">
        <f>ROUND(I159*H159,2)</f>
        <v>0</v>
      </c>
      <c r="BL159" s="18" t="s">
        <v>874</v>
      </c>
      <c r="BM159" s="197" t="s">
        <v>879</v>
      </c>
    </row>
    <row r="160" spans="2:65" s="1" customFormat="1" ht="19.5">
      <c r="B160" s="35"/>
      <c r="C160" s="36"/>
      <c r="D160" s="199" t="s">
        <v>514</v>
      </c>
      <c r="E160" s="36"/>
      <c r="F160" s="200" t="s">
        <v>880</v>
      </c>
      <c r="G160" s="36"/>
      <c r="H160" s="36"/>
      <c r="I160" s="115"/>
      <c r="J160" s="36"/>
      <c r="K160" s="36"/>
      <c r="L160" s="39"/>
      <c r="M160" s="234"/>
      <c r="N160" s="235"/>
      <c r="O160" s="235"/>
      <c r="P160" s="235"/>
      <c r="Q160" s="235"/>
      <c r="R160" s="235"/>
      <c r="S160" s="235"/>
      <c r="T160" s="236"/>
      <c r="AT160" s="18" t="s">
        <v>514</v>
      </c>
      <c r="AU160" s="18" t="s">
        <v>82</v>
      </c>
    </row>
    <row r="161" spans="2:12" s="1" customFormat="1" ht="6.95" customHeight="1">
      <c r="B161" s="47"/>
      <c r="C161" s="48"/>
      <c r="D161" s="48"/>
      <c r="E161" s="48"/>
      <c r="F161" s="48"/>
      <c r="G161" s="48"/>
      <c r="H161" s="48"/>
      <c r="I161" s="138"/>
      <c r="J161" s="48"/>
      <c r="K161" s="48"/>
      <c r="L161" s="39"/>
    </row>
  </sheetData>
  <sheetProtection algorithmName="SHA-512" hashValue="9aBM2I1GxV8zu6EBxgOL+xma9zE5HUe8K3lfUZxJTmjmiQesH2LeyQfvXHZfqLPq4zwX/6LpBCGZJiMJfWj2ZQ==" saltValue="DELxvpD8SXK+MDq2ei12Z5hmxP54uLbeuaL36LMPzLvHpN5p9AGRmY8cPJoQxPT+XMje/mofRHBR9uZavLDHng==" spinCount="100000" sheet="1" objects="1" scenarios="1" formatColumns="0" formatRows="0" autoFilter="0"/>
  <autoFilter ref="C91:K160"/>
  <mergeCells count="12">
    <mergeCell ref="E84:H84"/>
    <mergeCell ref="L2:V2"/>
    <mergeCell ref="E50:H50"/>
    <mergeCell ref="E52:H52"/>
    <mergeCell ref="E54:H54"/>
    <mergeCell ref="E80:H80"/>
    <mergeCell ref="E82:H82"/>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20"/>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107</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881</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ROUND(J88,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ROUND((SUM(BE88:BE119)),  2)</f>
        <v>0</v>
      </c>
      <c r="I35" s="127">
        <v>0.21</v>
      </c>
      <c r="J35" s="126">
        <f>ROUND(((SUM(BE88:BE119))*I35),  2)</f>
        <v>0</v>
      </c>
      <c r="L35" s="39"/>
    </row>
    <row r="36" spans="2:12" s="1" customFormat="1" ht="14.45" customHeight="1">
      <c r="B36" s="39"/>
      <c r="E36" s="114" t="s">
        <v>47</v>
      </c>
      <c r="F36" s="126">
        <f>ROUND((SUM(BF88:BF119)),  2)</f>
        <v>0</v>
      </c>
      <c r="I36" s="127">
        <v>0.15</v>
      </c>
      <c r="J36" s="126">
        <f>ROUND(((SUM(BF88:BF119))*I36),  2)</f>
        <v>0</v>
      </c>
      <c r="L36" s="39"/>
    </row>
    <row r="37" spans="2:12" s="1" customFormat="1" ht="14.45" hidden="1" customHeight="1">
      <c r="B37" s="39"/>
      <c r="E37" s="114" t="s">
        <v>48</v>
      </c>
      <c r="F37" s="126">
        <f>ROUND((SUM(BG88:BG119)),  2)</f>
        <v>0</v>
      </c>
      <c r="I37" s="127">
        <v>0.21</v>
      </c>
      <c r="J37" s="126">
        <f>0</f>
        <v>0</v>
      </c>
      <c r="L37" s="39"/>
    </row>
    <row r="38" spans="2:12" s="1" customFormat="1" ht="14.45" hidden="1" customHeight="1">
      <c r="B38" s="39"/>
      <c r="E38" s="114" t="s">
        <v>49</v>
      </c>
      <c r="F38" s="126">
        <f>ROUND((SUM(BH88:BH119)),  2)</f>
        <v>0</v>
      </c>
      <c r="I38" s="127">
        <v>0.15</v>
      </c>
      <c r="J38" s="126">
        <f>0</f>
        <v>0</v>
      </c>
      <c r="L38" s="39"/>
    </row>
    <row r="39" spans="2:12" s="1" customFormat="1" ht="14.45" hidden="1" customHeight="1">
      <c r="B39" s="39"/>
      <c r="E39" s="114" t="s">
        <v>50</v>
      </c>
      <c r="F39" s="126">
        <f>ROUND((SUM(BI88:BI119)),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442 - SO 442 Parkovací systém</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J88</f>
        <v>0</v>
      </c>
      <c r="K63" s="36"/>
      <c r="L63" s="39"/>
      <c r="AU63" s="18" t="s">
        <v>160</v>
      </c>
    </row>
    <row r="64" spans="2:47" s="8" customFormat="1" ht="24.95" customHeight="1">
      <c r="B64" s="147"/>
      <c r="C64" s="148"/>
      <c r="D64" s="149" t="s">
        <v>639</v>
      </c>
      <c r="E64" s="150"/>
      <c r="F64" s="150"/>
      <c r="G64" s="150"/>
      <c r="H64" s="150"/>
      <c r="I64" s="151"/>
      <c r="J64" s="152">
        <f>J89</f>
        <v>0</v>
      </c>
      <c r="K64" s="148"/>
      <c r="L64" s="153"/>
    </row>
    <row r="65" spans="2:12" s="9" customFormat="1" ht="19.899999999999999" customHeight="1">
      <c r="B65" s="154"/>
      <c r="C65" s="97"/>
      <c r="D65" s="155" t="s">
        <v>742</v>
      </c>
      <c r="E65" s="156"/>
      <c r="F65" s="156"/>
      <c r="G65" s="156"/>
      <c r="H65" s="156"/>
      <c r="I65" s="157"/>
      <c r="J65" s="158">
        <f>J90</f>
        <v>0</v>
      </c>
      <c r="K65" s="97"/>
      <c r="L65" s="159"/>
    </row>
    <row r="66" spans="2:12" s="9" customFormat="1" ht="19.899999999999999" customHeight="1">
      <c r="B66" s="154"/>
      <c r="C66" s="97"/>
      <c r="D66" s="155" t="s">
        <v>640</v>
      </c>
      <c r="E66" s="156"/>
      <c r="F66" s="156"/>
      <c r="G66" s="156"/>
      <c r="H66" s="156"/>
      <c r="I66" s="157"/>
      <c r="J66" s="158">
        <f>J96</f>
        <v>0</v>
      </c>
      <c r="K66" s="97"/>
      <c r="L66" s="159"/>
    </row>
    <row r="67" spans="2:12" s="1" customFormat="1" ht="21.75" customHeight="1">
      <c r="B67" s="35"/>
      <c r="C67" s="36"/>
      <c r="D67" s="36"/>
      <c r="E67" s="36"/>
      <c r="F67" s="36"/>
      <c r="G67" s="36"/>
      <c r="H67" s="36"/>
      <c r="I67" s="115"/>
      <c r="J67" s="36"/>
      <c r="K67" s="36"/>
      <c r="L67" s="39"/>
    </row>
    <row r="68" spans="2:12" s="1" customFormat="1" ht="6.95" customHeight="1">
      <c r="B68" s="47"/>
      <c r="C68" s="48"/>
      <c r="D68" s="48"/>
      <c r="E68" s="48"/>
      <c r="F68" s="48"/>
      <c r="G68" s="48"/>
      <c r="H68" s="48"/>
      <c r="I68" s="138"/>
      <c r="J68" s="48"/>
      <c r="K68" s="48"/>
      <c r="L68" s="39"/>
    </row>
    <row r="72" spans="2:12" s="1" customFormat="1" ht="6.95" customHeight="1">
      <c r="B72" s="49"/>
      <c r="C72" s="50"/>
      <c r="D72" s="50"/>
      <c r="E72" s="50"/>
      <c r="F72" s="50"/>
      <c r="G72" s="50"/>
      <c r="H72" s="50"/>
      <c r="I72" s="141"/>
      <c r="J72" s="50"/>
      <c r="K72" s="50"/>
      <c r="L72" s="39"/>
    </row>
    <row r="73" spans="2:12" s="1" customFormat="1" ht="24.95" customHeight="1">
      <c r="B73" s="35"/>
      <c r="C73" s="24" t="s">
        <v>167</v>
      </c>
      <c r="D73" s="36"/>
      <c r="E73" s="36"/>
      <c r="F73" s="36"/>
      <c r="G73" s="36"/>
      <c r="H73" s="36"/>
      <c r="I73" s="115"/>
      <c r="J73" s="36"/>
      <c r="K73" s="36"/>
      <c r="L73" s="39"/>
    </row>
    <row r="74" spans="2:12" s="1" customFormat="1" ht="6.95" customHeight="1">
      <c r="B74" s="35"/>
      <c r="C74" s="36"/>
      <c r="D74" s="36"/>
      <c r="E74" s="36"/>
      <c r="F74" s="36"/>
      <c r="G74" s="36"/>
      <c r="H74" s="36"/>
      <c r="I74" s="115"/>
      <c r="J74" s="36"/>
      <c r="K74" s="36"/>
      <c r="L74" s="39"/>
    </row>
    <row r="75" spans="2:12" s="1" customFormat="1" ht="12" customHeight="1">
      <c r="B75" s="35"/>
      <c r="C75" s="30" t="s">
        <v>16</v>
      </c>
      <c r="D75" s="36"/>
      <c r="E75" s="36"/>
      <c r="F75" s="36"/>
      <c r="G75" s="36"/>
      <c r="H75" s="36"/>
      <c r="I75" s="115"/>
      <c r="J75" s="36"/>
      <c r="K75" s="36"/>
      <c r="L75" s="39"/>
    </row>
    <row r="76" spans="2:12" s="1" customFormat="1" ht="16.5" customHeight="1">
      <c r="B76" s="35"/>
      <c r="C76" s="36"/>
      <c r="D76" s="36"/>
      <c r="E76" s="394" t="str">
        <f>E7</f>
        <v>PD aktualizace - parkoviště P+R ČD, Lysá nad Labem</v>
      </c>
      <c r="F76" s="395"/>
      <c r="G76" s="395"/>
      <c r="H76" s="395"/>
      <c r="I76" s="115"/>
      <c r="J76" s="36"/>
      <c r="K76" s="36"/>
      <c r="L76" s="39"/>
    </row>
    <row r="77" spans="2:12" ht="12" customHeight="1">
      <c r="B77" s="22"/>
      <c r="C77" s="30" t="s">
        <v>152</v>
      </c>
      <c r="D77" s="23"/>
      <c r="E77" s="23"/>
      <c r="F77" s="23"/>
      <c r="G77" s="23"/>
      <c r="H77" s="23"/>
      <c r="J77" s="23"/>
      <c r="K77" s="23"/>
      <c r="L77" s="21"/>
    </row>
    <row r="78" spans="2:12" s="1" customFormat="1" ht="16.5" customHeight="1">
      <c r="B78" s="35"/>
      <c r="C78" s="36"/>
      <c r="D78" s="36"/>
      <c r="E78" s="394" t="s">
        <v>153</v>
      </c>
      <c r="F78" s="393"/>
      <c r="G78" s="393"/>
      <c r="H78" s="393"/>
      <c r="I78" s="115"/>
      <c r="J78" s="36"/>
      <c r="K78" s="36"/>
      <c r="L78" s="39"/>
    </row>
    <row r="79" spans="2:12" s="1" customFormat="1" ht="12" customHeight="1">
      <c r="B79" s="35"/>
      <c r="C79" s="30" t="s">
        <v>154</v>
      </c>
      <c r="D79" s="36"/>
      <c r="E79" s="36"/>
      <c r="F79" s="36"/>
      <c r="G79" s="36"/>
      <c r="H79" s="36"/>
      <c r="I79" s="115"/>
      <c r="J79" s="36"/>
      <c r="K79" s="36"/>
      <c r="L79" s="39"/>
    </row>
    <row r="80" spans="2:12" s="1" customFormat="1" ht="16.5" customHeight="1">
      <c r="B80" s="35"/>
      <c r="C80" s="36"/>
      <c r="D80" s="36"/>
      <c r="E80" s="377" t="str">
        <f>E11</f>
        <v>442 - SO 442 Parkovací systém</v>
      </c>
      <c r="F80" s="393"/>
      <c r="G80" s="393"/>
      <c r="H80" s="393"/>
      <c r="I80" s="115"/>
      <c r="J80" s="36"/>
      <c r="K80" s="36"/>
      <c r="L80" s="39"/>
    </row>
    <row r="81" spans="2:65" s="1" customFormat="1" ht="6.95" customHeight="1">
      <c r="B81" s="35"/>
      <c r="C81" s="36"/>
      <c r="D81" s="36"/>
      <c r="E81" s="36"/>
      <c r="F81" s="36"/>
      <c r="G81" s="36"/>
      <c r="H81" s="36"/>
      <c r="I81" s="115"/>
      <c r="J81" s="36"/>
      <c r="K81" s="36"/>
      <c r="L81" s="39"/>
    </row>
    <row r="82" spans="2:65" s="1" customFormat="1" ht="12" customHeight="1">
      <c r="B82" s="35"/>
      <c r="C82" s="30" t="s">
        <v>22</v>
      </c>
      <c r="D82" s="36"/>
      <c r="E82" s="36"/>
      <c r="F82" s="28" t="str">
        <f>F14</f>
        <v>Čapkova ul.</v>
      </c>
      <c r="G82" s="36"/>
      <c r="H82" s="36"/>
      <c r="I82" s="116" t="s">
        <v>24</v>
      </c>
      <c r="J82" s="59" t="str">
        <f>IF(J14="","",J14)</f>
        <v>8. 3. 2019</v>
      </c>
      <c r="K82" s="36"/>
      <c r="L82" s="39"/>
    </row>
    <row r="83" spans="2:65" s="1" customFormat="1" ht="6.95" customHeight="1">
      <c r="B83" s="35"/>
      <c r="C83" s="36"/>
      <c r="D83" s="36"/>
      <c r="E83" s="36"/>
      <c r="F83" s="36"/>
      <c r="G83" s="36"/>
      <c r="H83" s="36"/>
      <c r="I83" s="115"/>
      <c r="J83" s="36"/>
      <c r="K83" s="36"/>
      <c r="L83" s="39"/>
    </row>
    <row r="84" spans="2:65" s="1" customFormat="1" ht="27.95" customHeight="1">
      <c r="B84" s="35"/>
      <c r="C84" s="30" t="s">
        <v>26</v>
      </c>
      <c r="D84" s="36"/>
      <c r="E84" s="36"/>
      <c r="F84" s="28" t="str">
        <f>E17</f>
        <v>Město Lysá nad Labem</v>
      </c>
      <c r="G84" s="36"/>
      <c r="H84" s="36"/>
      <c r="I84" s="116" t="s">
        <v>33</v>
      </c>
      <c r="J84" s="33" t="str">
        <f>E23</f>
        <v>AllPlan Projekt s.r.o.</v>
      </c>
      <c r="K84" s="36"/>
      <c r="L84" s="39"/>
    </row>
    <row r="85" spans="2:65" s="1" customFormat="1" ht="15.2" customHeight="1">
      <c r="B85" s="35"/>
      <c r="C85" s="30" t="s">
        <v>31</v>
      </c>
      <c r="D85" s="36"/>
      <c r="E85" s="36"/>
      <c r="F85" s="28" t="str">
        <f>IF(E20="","",E20)</f>
        <v>Vyplň údaj</v>
      </c>
      <c r="G85" s="36"/>
      <c r="H85" s="36"/>
      <c r="I85" s="116" t="s">
        <v>37</v>
      </c>
      <c r="J85" s="33" t="str">
        <f>E26</f>
        <v>Křišťál</v>
      </c>
      <c r="K85" s="36"/>
      <c r="L85" s="39"/>
    </row>
    <row r="86" spans="2:65" s="1" customFormat="1" ht="10.35" customHeight="1">
      <c r="B86" s="35"/>
      <c r="C86" s="36"/>
      <c r="D86" s="36"/>
      <c r="E86" s="36"/>
      <c r="F86" s="36"/>
      <c r="G86" s="36"/>
      <c r="H86" s="36"/>
      <c r="I86" s="115"/>
      <c r="J86" s="36"/>
      <c r="K86" s="36"/>
      <c r="L86" s="39"/>
    </row>
    <row r="87" spans="2:65" s="10" customFormat="1" ht="29.25" customHeight="1">
      <c r="B87" s="160"/>
      <c r="C87" s="161" t="s">
        <v>168</v>
      </c>
      <c r="D87" s="162" t="s">
        <v>60</v>
      </c>
      <c r="E87" s="162" t="s">
        <v>56</v>
      </c>
      <c r="F87" s="162" t="s">
        <v>57</v>
      </c>
      <c r="G87" s="162" t="s">
        <v>169</v>
      </c>
      <c r="H87" s="162" t="s">
        <v>170</v>
      </c>
      <c r="I87" s="163" t="s">
        <v>171</v>
      </c>
      <c r="J87" s="162" t="s">
        <v>159</v>
      </c>
      <c r="K87" s="164" t="s">
        <v>172</v>
      </c>
      <c r="L87" s="165"/>
      <c r="M87" s="68" t="s">
        <v>28</v>
      </c>
      <c r="N87" s="69" t="s">
        <v>45</v>
      </c>
      <c r="O87" s="69" t="s">
        <v>173</v>
      </c>
      <c r="P87" s="69" t="s">
        <v>174</v>
      </c>
      <c r="Q87" s="69" t="s">
        <v>175</v>
      </c>
      <c r="R87" s="69" t="s">
        <v>176</v>
      </c>
      <c r="S87" s="69" t="s">
        <v>177</v>
      </c>
      <c r="T87" s="70" t="s">
        <v>178</v>
      </c>
    </row>
    <row r="88" spans="2:65" s="1" customFormat="1" ht="22.9" customHeight="1">
      <c r="B88" s="35"/>
      <c r="C88" s="75" t="s">
        <v>179</v>
      </c>
      <c r="D88" s="36"/>
      <c r="E88" s="36"/>
      <c r="F88" s="36"/>
      <c r="G88" s="36"/>
      <c r="H88" s="36"/>
      <c r="I88" s="115"/>
      <c r="J88" s="166">
        <f>BK88</f>
        <v>0</v>
      </c>
      <c r="K88" s="36"/>
      <c r="L88" s="39"/>
      <c r="M88" s="71"/>
      <c r="N88" s="72"/>
      <c r="O88" s="72"/>
      <c r="P88" s="167">
        <f>P89</f>
        <v>0</v>
      </c>
      <c r="Q88" s="72"/>
      <c r="R88" s="167">
        <f>R89</f>
        <v>7.9695000000000002E-2</v>
      </c>
      <c r="S88" s="72"/>
      <c r="T88" s="168">
        <f>T89</f>
        <v>0</v>
      </c>
      <c r="AT88" s="18" t="s">
        <v>74</v>
      </c>
      <c r="AU88" s="18" t="s">
        <v>160</v>
      </c>
      <c r="BK88" s="169">
        <f>BK89</f>
        <v>0</v>
      </c>
    </row>
    <row r="89" spans="2:65" s="11" customFormat="1" ht="25.9" customHeight="1">
      <c r="B89" s="170"/>
      <c r="C89" s="171"/>
      <c r="D89" s="172" t="s">
        <v>74</v>
      </c>
      <c r="E89" s="173" t="s">
        <v>269</v>
      </c>
      <c r="F89" s="173" t="s">
        <v>645</v>
      </c>
      <c r="G89" s="171"/>
      <c r="H89" s="171"/>
      <c r="I89" s="174"/>
      <c r="J89" s="175">
        <f>BK89</f>
        <v>0</v>
      </c>
      <c r="K89" s="171"/>
      <c r="L89" s="176"/>
      <c r="M89" s="177"/>
      <c r="N89" s="178"/>
      <c r="O89" s="178"/>
      <c r="P89" s="179">
        <f>P90+P96</f>
        <v>0</v>
      </c>
      <c r="Q89" s="178"/>
      <c r="R89" s="179">
        <f>R90+R96</f>
        <v>7.9695000000000002E-2</v>
      </c>
      <c r="S89" s="178"/>
      <c r="T89" s="180">
        <f>T90+T96</f>
        <v>0</v>
      </c>
      <c r="AR89" s="181" t="s">
        <v>203</v>
      </c>
      <c r="AT89" s="182" t="s">
        <v>74</v>
      </c>
      <c r="AU89" s="182" t="s">
        <v>75</v>
      </c>
      <c r="AY89" s="181" t="s">
        <v>182</v>
      </c>
      <c r="BK89" s="183">
        <f>BK90+BK96</f>
        <v>0</v>
      </c>
    </row>
    <row r="90" spans="2:65" s="11" customFormat="1" ht="22.9" customHeight="1">
      <c r="B90" s="170"/>
      <c r="C90" s="171"/>
      <c r="D90" s="172" t="s">
        <v>74</v>
      </c>
      <c r="E90" s="184" t="s">
        <v>808</v>
      </c>
      <c r="F90" s="184" t="s">
        <v>809</v>
      </c>
      <c r="G90" s="171"/>
      <c r="H90" s="171"/>
      <c r="I90" s="174"/>
      <c r="J90" s="185">
        <f>BK90</f>
        <v>0</v>
      </c>
      <c r="K90" s="171"/>
      <c r="L90" s="176"/>
      <c r="M90" s="177"/>
      <c r="N90" s="178"/>
      <c r="O90" s="178"/>
      <c r="P90" s="179">
        <f>SUM(P91:P95)</f>
        <v>0</v>
      </c>
      <c r="Q90" s="178"/>
      <c r="R90" s="179">
        <f>SUM(R91:R95)</f>
        <v>0</v>
      </c>
      <c r="S90" s="178"/>
      <c r="T90" s="180">
        <f>SUM(T91:T95)</f>
        <v>0</v>
      </c>
      <c r="AR90" s="181" t="s">
        <v>203</v>
      </c>
      <c r="AT90" s="182" t="s">
        <v>74</v>
      </c>
      <c r="AU90" s="182" t="s">
        <v>82</v>
      </c>
      <c r="AY90" s="181" t="s">
        <v>182</v>
      </c>
      <c r="BK90" s="183">
        <f>SUM(BK91:BK95)</f>
        <v>0</v>
      </c>
    </row>
    <row r="91" spans="2:65" s="1" customFormat="1" ht="48" customHeight="1">
      <c r="B91" s="35"/>
      <c r="C91" s="186" t="s">
        <v>82</v>
      </c>
      <c r="D91" s="186" t="s">
        <v>184</v>
      </c>
      <c r="E91" s="187" t="s">
        <v>882</v>
      </c>
      <c r="F91" s="188" t="s">
        <v>883</v>
      </c>
      <c r="G91" s="189" t="s">
        <v>317</v>
      </c>
      <c r="H91" s="190">
        <v>110</v>
      </c>
      <c r="I91" s="191"/>
      <c r="J91" s="192">
        <f>ROUND(I91*H91,2)</f>
        <v>0</v>
      </c>
      <c r="K91" s="188" t="s">
        <v>188</v>
      </c>
      <c r="L91" s="39"/>
      <c r="M91" s="193" t="s">
        <v>28</v>
      </c>
      <c r="N91" s="194" t="s">
        <v>46</v>
      </c>
      <c r="O91" s="64"/>
      <c r="P91" s="195">
        <f>O91*H91</f>
        <v>0</v>
      </c>
      <c r="Q91" s="195">
        <v>0</v>
      </c>
      <c r="R91" s="195">
        <f>Q91*H91</f>
        <v>0</v>
      </c>
      <c r="S91" s="195">
        <v>0</v>
      </c>
      <c r="T91" s="196">
        <f>S91*H91</f>
        <v>0</v>
      </c>
      <c r="AR91" s="197" t="s">
        <v>650</v>
      </c>
      <c r="AT91" s="197" t="s">
        <v>184</v>
      </c>
      <c r="AU91" s="197" t="s">
        <v>84</v>
      </c>
      <c r="AY91" s="18" t="s">
        <v>182</v>
      </c>
      <c r="BE91" s="198">
        <f>IF(N91="základní",J91,0)</f>
        <v>0</v>
      </c>
      <c r="BF91" s="198">
        <f>IF(N91="snížená",J91,0)</f>
        <v>0</v>
      </c>
      <c r="BG91" s="198">
        <f>IF(N91="zákl. přenesená",J91,0)</f>
        <v>0</v>
      </c>
      <c r="BH91" s="198">
        <f>IF(N91="sníž. přenesená",J91,0)</f>
        <v>0</v>
      </c>
      <c r="BI91" s="198">
        <f>IF(N91="nulová",J91,0)</f>
        <v>0</v>
      </c>
      <c r="BJ91" s="18" t="s">
        <v>82</v>
      </c>
      <c r="BK91" s="198">
        <f>ROUND(I91*H91,2)</f>
        <v>0</v>
      </c>
      <c r="BL91" s="18" t="s">
        <v>650</v>
      </c>
      <c r="BM91" s="197" t="s">
        <v>884</v>
      </c>
    </row>
    <row r="92" spans="2:65" s="1" customFormat="1" ht="16.5" customHeight="1">
      <c r="B92" s="35"/>
      <c r="C92" s="224" t="s">
        <v>84</v>
      </c>
      <c r="D92" s="224" t="s">
        <v>269</v>
      </c>
      <c r="E92" s="225" t="s">
        <v>885</v>
      </c>
      <c r="F92" s="226" t="s">
        <v>886</v>
      </c>
      <c r="G92" s="227" t="s">
        <v>317</v>
      </c>
      <c r="H92" s="228">
        <v>115.5</v>
      </c>
      <c r="I92" s="229"/>
      <c r="J92" s="230">
        <f>ROUND(I92*H92,2)</f>
        <v>0</v>
      </c>
      <c r="K92" s="226" t="s">
        <v>28</v>
      </c>
      <c r="L92" s="231"/>
      <c r="M92" s="232" t="s">
        <v>28</v>
      </c>
      <c r="N92" s="233" t="s">
        <v>46</v>
      </c>
      <c r="O92" s="64"/>
      <c r="P92" s="195">
        <f>O92*H92</f>
        <v>0</v>
      </c>
      <c r="Q92" s="195">
        <v>0</v>
      </c>
      <c r="R92" s="195">
        <f>Q92*H92</f>
        <v>0</v>
      </c>
      <c r="S92" s="195">
        <v>0</v>
      </c>
      <c r="T92" s="196">
        <f>S92*H92</f>
        <v>0</v>
      </c>
      <c r="AR92" s="197" t="s">
        <v>806</v>
      </c>
      <c r="AT92" s="197" t="s">
        <v>269</v>
      </c>
      <c r="AU92" s="197" t="s">
        <v>84</v>
      </c>
      <c r="AY92" s="18" t="s">
        <v>182</v>
      </c>
      <c r="BE92" s="198">
        <f>IF(N92="základní",J92,0)</f>
        <v>0</v>
      </c>
      <c r="BF92" s="198">
        <f>IF(N92="snížená",J92,0)</f>
        <v>0</v>
      </c>
      <c r="BG92" s="198">
        <f>IF(N92="zákl. přenesená",J92,0)</f>
        <v>0</v>
      </c>
      <c r="BH92" s="198">
        <f>IF(N92="sníž. přenesená",J92,0)</f>
        <v>0</v>
      </c>
      <c r="BI92" s="198">
        <f>IF(N92="nulová",J92,0)</f>
        <v>0</v>
      </c>
      <c r="BJ92" s="18" t="s">
        <v>82</v>
      </c>
      <c r="BK92" s="198">
        <f>ROUND(I92*H92,2)</f>
        <v>0</v>
      </c>
      <c r="BL92" s="18" t="s">
        <v>650</v>
      </c>
      <c r="BM92" s="197" t="s">
        <v>887</v>
      </c>
    </row>
    <row r="93" spans="2:65" s="12" customFormat="1">
      <c r="B93" s="202"/>
      <c r="C93" s="203"/>
      <c r="D93" s="199" t="s">
        <v>193</v>
      </c>
      <c r="E93" s="204" t="s">
        <v>28</v>
      </c>
      <c r="F93" s="205" t="s">
        <v>888</v>
      </c>
      <c r="G93" s="203"/>
      <c r="H93" s="206">
        <v>115.5</v>
      </c>
      <c r="I93" s="207"/>
      <c r="J93" s="203"/>
      <c r="K93" s="203"/>
      <c r="L93" s="208"/>
      <c r="M93" s="209"/>
      <c r="N93" s="210"/>
      <c r="O93" s="210"/>
      <c r="P93" s="210"/>
      <c r="Q93" s="210"/>
      <c r="R93" s="210"/>
      <c r="S93" s="210"/>
      <c r="T93" s="211"/>
      <c r="AT93" s="212" t="s">
        <v>193</v>
      </c>
      <c r="AU93" s="212" t="s">
        <v>84</v>
      </c>
      <c r="AV93" s="12" t="s">
        <v>84</v>
      </c>
      <c r="AW93" s="12" t="s">
        <v>36</v>
      </c>
      <c r="AX93" s="12" t="s">
        <v>82</v>
      </c>
      <c r="AY93" s="212" t="s">
        <v>182</v>
      </c>
    </row>
    <row r="94" spans="2:65" s="1" customFormat="1" ht="16.5" customHeight="1">
      <c r="B94" s="35"/>
      <c r="C94" s="186" t="s">
        <v>203</v>
      </c>
      <c r="D94" s="186" t="s">
        <v>184</v>
      </c>
      <c r="E94" s="187" t="s">
        <v>889</v>
      </c>
      <c r="F94" s="188" t="s">
        <v>890</v>
      </c>
      <c r="G94" s="189" t="s">
        <v>335</v>
      </c>
      <c r="H94" s="190">
        <v>1</v>
      </c>
      <c r="I94" s="191"/>
      <c r="J94" s="192">
        <f>ROUND(I94*H94,2)</f>
        <v>0</v>
      </c>
      <c r="K94" s="188" t="s">
        <v>28</v>
      </c>
      <c r="L94" s="39"/>
      <c r="M94" s="193" t="s">
        <v>28</v>
      </c>
      <c r="N94" s="194" t="s">
        <v>46</v>
      </c>
      <c r="O94" s="64"/>
      <c r="P94" s="195">
        <f>O94*H94</f>
        <v>0</v>
      </c>
      <c r="Q94" s="195">
        <v>0</v>
      </c>
      <c r="R94" s="195">
        <f>Q94*H94</f>
        <v>0</v>
      </c>
      <c r="S94" s="195">
        <v>0</v>
      </c>
      <c r="T94" s="196">
        <f>S94*H94</f>
        <v>0</v>
      </c>
      <c r="AR94" s="197" t="s">
        <v>650</v>
      </c>
      <c r="AT94" s="197" t="s">
        <v>184</v>
      </c>
      <c r="AU94" s="197" t="s">
        <v>84</v>
      </c>
      <c r="AY94" s="18" t="s">
        <v>182</v>
      </c>
      <c r="BE94" s="198">
        <f>IF(N94="základní",J94,0)</f>
        <v>0</v>
      </c>
      <c r="BF94" s="198">
        <f>IF(N94="snížená",J94,0)</f>
        <v>0</v>
      </c>
      <c r="BG94" s="198">
        <f>IF(N94="zákl. přenesená",J94,0)</f>
        <v>0</v>
      </c>
      <c r="BH94" s="198">
        <f>IF(N94="sníž. přenesená",J94,0)</f>
        <v>0</v>
      </c>
      <c r="BI94" s="198">
        <f>IF(N94="nulová",J94,0)</f>
        <v>0</v>
      </c>
      <c r="BJ94" s="18" t="s">
        <v>82</v>
      </c>
      <c r="BK94" s="198">
        <f>ROUND(I94*H94,2)</f>
        <v>0</v>
      </c>
      <c r="BL94" s="18" t="s">
        <v>650</v>
      </c>
      <c r="BM94" s="197" t="s">
        <v>891</v>
      </c>
    </row>
    <row r="95" spans="2:65" s="1" customFormat="1" ht="39">
      <c r="B95" s="35"/>
      <c r="C95" s="36"/>
      <c r="D95" s="199" t="s">
        <v>514</v>
      </c>
      <c r="E95" s="36"/>
      <c r="F95" s="200" t="s">
        <v>892</v>
      </c>
      <c r="G95" s="36"/>
      <c r="H95" s="36"/>
      <c r="I95" s="115"/>
      <c r="J95" s="36"/>
      <c r="K95" s="36"/>
      <c r="L95" s="39"/>
      <c r="M95" s="201"/>
      <c r="N95" s="64"/>
      <c r="O95" s="64"/>
      <c r="P95" s="64"/>
      <c r="Q95" s="64"/>
      <c r="R95" s="64"/>
      <c r="S95" s="64"/>
      <c r="T95" s="65"/>
      <c r="AT95" s="18" t="s">
        <v>514</v>
      </c>
      <c r="AU95" s="18" t="s">
        <v>84</v>
      </c>
    </row>
    <row r="96" spans="2:65" s="11" customFormat="1" ht="22.9" customHeight="1">
      <c r="B96" s="170"/>
      <c r="C96" s="171"/>
      <c r="D96" s="172" t="s">
        <v>74</v>
      </c>
      <c r="E96" s="184" t="s">
        <v>646</v>
      </c>
      <c r="F96" s="184" t="s">
        <v>647</v>
      </c>
      <c r="G96" s="171"/>
      <c r="H96" s="171"/>
      <c r="I96" s="174"/>
      <c r="J96" s="185">
        <f>BK96</f>
        <v>0</v>
      </c>
      <c r="K96" s="171"/>
      <c r="L96" s="176"/>
      <c r="M96" s="177"/>
      <c r="N96" s="178"/>
      <c r="O96" s="178"/>
      <c r="P96" s="179">
        <f>SUM(P97:P119)</f>
        <v>0</v>
      </c>
      <c r="Q96" s="178"/>
      <c r="R96" s="179">
        <f>SUM(R97:R119)</f>
        <v>7.9695000000000002E-2</v>
      </c>
      <c r="S96" s="178"/>
      <c r="T96" s="180">
        <f>SUM(T97:T119)</f>
        <v>0</v>
      </c>
      <c r="AR96" s="181" t="s">
        <v>203</v>
      </c>
      <c r="AT96" s="182" t="s">
        <v>74</v>
      </c>
      <c r="AU96" s="182" t="s">
        <v>82</v>
      </c>
      <c r="AY96" s="181" t="s">
        <v>182</v>
      </c>
      <c r="BK96" s="183">
        <f>SUM(BK97:BK119)</f>
        <v>0</v>
      </c>
    </row>
    <row r="97" spans="2:65" s="1" customFormat="1" ht="36" customHeight="1">
      <c r="B97" s="35"/>
      <c r="C97" s="186" t="s">
        <v>189</v>
      </c>
      <c r="D97" s="186" t="s">
        <v>184</v>
      </c>
      <c r="E97" s="187" t="s">
        <v>893</v>
      </c>
      <c r="F97" s="188" t="s">
        <v>894</v>
      </c>
      <c r="G97" s="189" t="s">
        <v>317</v>
      </c>
      <c r="H97" s="190">
        <v>110</v>
      </c>
      <c r="I97" s="191"/>
      <c r="J97" s="192">
        <f>ROUND(I97*H97,2)</f>
        <v>0</v>
      </c>
      <c r="K97" s="188" t="s">
        <v>188</v>
      </c>
      <c r="L97" s="39"/>
      <c r="M97" s="193" t="s">
        <v>28</v>
      </c>
      <c r="N97" s="194" t="s">
        <v>46</v>
      </c>
      <c r="O97" s="64"/>
      <c r="P97" s="195">
        <f>O97*H97</f>
        <v>0</v>
      </c>
      <c r="Q97" s="195">
        <v>0</v>
      </c>
      <c r="R97" s="195">
        <f>Q97*H97</f>
        <v>0</v>
      </c>
      <c r="S97" s="195">
        <v>0</v>
      </c>
      <c r="T97" s="196">
        <f>S97*H97</f>
        <v>0</v>
      </c>
      <c r="AR97" s="197" t="s">
        <v>650</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650</v>
      </c>
      <c r="BM97" s="197" t="s">
        <v>895</v>
      </c>
    </row>
    <row r="98" spans="2:65" s="1" customFormat="1" ht="29.25">
      <c r="B98" s="35"/>
      <c r="C98" s="36"/>
      <c r="D98" s="199" t="s">
        <v>191</v>
      </c>
      <c r="E98" s="36"/>
      <c r="F98" s="200" t="s">
        <v>728</v>
      </c>
      <c r="G98" s="36"/>
      <c r="H98" s="36"/>
      <c r="I98" s="115"/>
      <c r="J98" s="36"/>
      <c r="K98" s="36"/>
      <c r="L98" s="39"/>
      <c r="M98" s="201"/>
      <c r="N98" s="64"/>
      <c r="O98" s="64"/>
      <c r="P98" s="64"/>
      <c r="Q98" s="64"/>
      <c r="R98" s="64"/>
      <c r="S98" s="64"/>
      <c r="T98" s="65"/>
      <c r="AT98" s="18" t="s">
        <v>191</v>
      </c>
      <c r="AU98" s="18" t="s">
        <v>84</v>
      </c>
    </row>
    <row r="99" spans="2:65" s="12" customFormat="1">
      <c r="B99" s="202"/>
      <c r="C99" s="203"/>
      <c r="D99" s="199" t="s">
        <v>193</v>
      </c>
      <c r="E99" s="204" t="s">
        <v>28</v>
      </c>
      <c r="F99" s="205" t="s">
        <v>896</v>
      </c>
      <c r="G99" s="203"/>
      <c r="H99" s="206">
        <v>10</v>
      </c>
      <c r="I99" s="207"/>
      <c r="J99" s="203"/>
      <c r="K99" s="203"/>
      <c r="L99" s="208"/>
      <c r="M99" s="209"/>
      <c r="N99" s="210"/>
      <c r="O99" s="210"/>
      <c r="P99" s="210"/>
      <c r="Q99" s="210"/>
      <c r="R99" s="210"/>
      <c r="S99" s="210"/>
      <c r="T99" s="211"/>
      <c r="AT99" s="212" t="s">
        <v>193</v>
      </c>
      <c r="AU99" s="212" t="s">
        <v>84</v>
      </c>
      <c r="AV99" s="12" t="s">
        <v>84</v>
      </c>
      <c r="AW99" s="12" t="s">
        <v>36</v>
      </c>
      <c r="AX99" s="12" t="s">
        <v>75</v>
      </c>
      <c r="AY99" s="212" t="s">
        <v>182</v>
      </c>
    </row>
    <row r="100" spans="2:65" s="12" customFormat="1">
      <c r="B100" s="202"/>
      <c r="C100" s="203"/>
      <c r="D100" s="199" t="s">
        <v>193</v>
      </c>
      <c r="E100" s="204" t="s">
        <v>28</v>
      </c>
      <c r="F100" s="205" t="s">
        <v>897</v>
      </c>
      <c r="G100" s="203"/>
      <c r="H100" s="206">
        <v>100</v>
      </c>
      <c r="I100" s="207"/>
      <c r="J100" s="203"/>
      <c r="K100" s="203"/>
      <c r="L100" s="208"/>
      <c r="M100" s="209"/>
      <c r="N100" s="210"/>
      <c r="O100" s="210"/>
      <c r="P100" s="210"/>
      <c r="Q100" s="210"/>
      <c r="R100" s="210"/>
      <c r="S100" s="210"/>
      <c r="T100" s="211"/>
      <c r="AT100" s="212" t="s">
        <v>193</v>
      </c>
      <c r="AU100" s="212" t="s">
        <v>84</v>
      </c>
      <c r="AV100" s="12" t="s">
        <v>84</v>
      </c>
      <c r="AW100" s="12" t="s">
        <v>36</v>
      </c>
      <c r="AX100" s="12" t="s">
        <v>75</v>
      </c>
      <c r="AY100" s="212" t="s">
        <v>182</v>
      </c>
    </row>
    <row r="101" spans="2:65" s="13" customFormat="1">
      <c r="B101" s="213"/>
      <c r="C101" s="214"/>
      <c r="D101" s="199" t="s">
        <v>193</v>
      </c>
      <c r="E101" s="215" t="s">
        <v>28</v>
      </c>
      <c r="F101" s="216" t="s">
        <v>196</v>
      </c>
      <c r="G101" s="214"/>
      <c r="H101" s="217">
        <v>110</v>
      </c>
      <c r="I101" s="218"/>
      <c r="J101" s="214"/>
      <c r="K101" s="214"/>
      <c r="L101" s="219"/>
      <c r="M101" s="220"/>
      <c r="N101" s="221"/>
      <c r="O101" s="221"/>
      <c r="P101" s="221"/>
      <c r="Q101" s="221"/>
      <c r="R101" s="221"/>
      <c r="S101" s="221"/>
      <c r="T101" s="222"/>
      <c r="AT101" s="223" t="s">
        <v>193</v>
      </c>
      <c r="AU101" s="223" t="s">
        <v>84</v>
      </c>
      <c r="AV101" s="13" t="s">
        <v>189</v>
      </c>
      <c r="AW101" s="13" t="s">
        <v>36</v>
      </c>
      <c r="AX101" s="13" t="s">
        <v>82</v>
      </c>
      <c r="AY101" s="223" t="s">
        <v>182</v>
      </c>
    </row>
    <row r="102" spans="2:65" s="1" customFormat="1" ht="24" customHeight="1">
      <c r="B102" s="35"/>
      <c r="C102" s="186" t="s">
        <v>214</v>
      </c>
      <c r="D102" s="186" t="s">
        <v>184</v>
      </c>
      <c r="E102" s="187" t="s">
        <v>898</v>
      </c>
      <c r="F102" s="188" t="s">
        <v>899</v>
      </c>
      <c r="G102" s="189" t="s">
        <v>317</v>
      </c>
      <c r="H102" s="190">
        <v>110</v>
      </c>
      <c r="I102" s="191"/>
      <c r="J102" s="192">
        <f>ROUND(I102*H102,2)</f>
        <v>0</v>
      </c>
      <c r="K102" s="188" t="s">
        <v>188</v>
      </c>
      <c r="L102" s="39"/>
      <c r="M102" s="193" t="s">
        <v>28</v>
      </c>
      <c r="N102" s="194" t="s">
        <v>46</v>
      </c>
      <c r="O102" s="64"/>
      <c r="P102" s="195">
        <f>O102*H102</f>
        <v>0</v>
      </c>
      <c r="Q102" s="195">
        <v>0</v>
      </c>
      <c r="R102" s="195">
        <f>Q102*H102</f>
        <v>0</v>
      </c>
      <c r="S102" s="195">
        <v>0</v>
      </c>
      <c r="T102" s="196">
        <f>S102*H102</f>
        <v>0</v>
      </c>
      <c r="AR102" s="197" t="s">
        <v>650</v>
      </c>
      <c r="AT102" s="197" t="s">
        <v>184</v>
      </c>
      <c r="AU102" s="197" t="s">
        <v>84</v>
      </c>
      <c r="AY102" s="18" t="s">
        <v>182</v>
      </c>
      <c r="BE102" s="198">
        <f>IF(N102="základní",J102,0)</f>
        <v>0</v>
      </c>
      <c r="BF102" s="198">
        <f>IF(N102="snížená",J102,0)</f>
        <v>0</v>
      </c>
      <c r="BG102" s="198">
        <f>IF(N102="zákl. přenesená",J102,0)</f>
        <v>0</v>
      </c>
      <c r="BH102" s="198">
        <f>IF(N102="sníž. přenesená",J102,0)</f>
        <v>0</v>
      </c>
      <c r="BI102" s="198">
        <f>IF(N102="nulová",J102,0)</f>
        <v>0</v>
      </c>
      <c r="BJ102" s="18" t="s">
        <v>82</v>
      </c>
      <c r="BK102" s="198">
        <f>ROUND(I102*H102,2)</f>
        <v>0</v>
      </c>
      <c r="BL102" s="18" t="s">
        <v>650</v>
      </c>
      <c r="BM102" s="197" t="s">
        <v>900</v>
      </c>
    </row>
    <row r="103" spans="2:65" s="12" customFormat="1">
      <c r="B103" s="202"/>
      <c r="C103" s="203"/>
      <c r="D103" s="199" t="s">
        <v>193</v>
      </c>
      <c r="E103" s="204" t="s">
        <v>28</v>
      </c>
      <c r="F103" s="205" t="s">
        <v>901</v>
      </c>
      <c r="G103" s="203"/>
      <c r="H103" s="206">
        <v>10</v>
      </c>
      <c r="I103" s="207"/>
      <c r="J103" s="203"/>
      <c r="K103" s="203"/>
      <c r="L103" s="208"/>
      <c r="M103" s="209"/>
      <c r="N103" s="210"/>
      <c r="O103" s="210"/>
      <c r="P103" s="210"/>
      <c r="Q103" s="210"/>
      <c r="R103" s="210"/>
      <c r="S103" s="210"/>
      <c r="T103" s="211"/>
      <c r="AT103" s="212" t="s">
        <v>193</v>
      </c>
      <c r="AU103" s="212" t="s">
        <v>84</v>
      </c>
      <c r="AV103" s="12" t="s">
        <v>84</v>
      </c>
      <c r="AW103" s="12" t="s">
        <v>36</v>
      </c>
      <c r="AX103" s="12" t="s">
        <v>75</v>
      </c>
      <c r="AY103" s="212" t="s">
        <v>182</v>
      </c>
    </row>
    <row r="104" spans="2:65" s="12" customFormat="1">
      <c r="B104" s="202"/>
      <c r="C104" s="203"/>
      <c r="D104" s="199" t="s">
        <v>193</v>
      </c>
      <c r="E104" s="204" t="s">
        <v>28</v>
      </c>
      <c r="F104" s="205" t="s">
        <v>897</v>
      </c>
      <c r="G104" s="203"/>
      <c r="H104" s="206">
        <v>100</v>
      </c>
      <c r="I104" s="207"/>
      <c r="J104" s="203"/>
      <c r="K104" s="203"/>
      <c r="L104" s="208"/>
      <c r="M104" s="209"/>
      <c r="N104" s="210"/>
      <c r="O104" s="210"/>
      <c r="P104" s="210"/>
      <c r="Q104" s="210"/>
      <c r="R104" s="210"/>
      <c r="S104" s="210"/>
      <c r="T104" s="211"/>
      <c r="AT104" s="212" t="s">
        <v>193</v>
      </c>
      <c r="AU104" s="212" t="s">
        <v>84</v>
      </c>
      <c r="AV104" s="12" t="s">
        <v>84</v>
      </c>
      <c r="AW104" s="12" t="s">
        <v>36</v>
      </c>
      <c r="AX104" s="12" t="s">
        <v>75</v>
      </c>
      <c r="AY104" s="212" t="s">
        <v>182</v>
      </c>
    </row>
    <row r="105" spans="2:65" s="13" customFormat="1">
      <c r="B105" s="213"/>
      <c r="C105" s="214"/>
      <c r="D105" s="199" t="s">
        <v>193</v>
      </c>
      <c r="E105" s="215" t="s">
        <v>28</v>
      </c>
      <c r="F105" s="216" t="s">
        <v>196</v>
      </c>
      <c r="G105" s="214"/>
      <c r="H105" s="217">
        <v>110</v>
      </c>
      <c r="I105" s="218"/>
      <c r="J105" s="214"/>
      <c r="K105" s="214"/>
      <c r="L105" s="219"/>
      <c r="M105" s="220"/>
      <c r="N105" s="221"/>
      <c r="O105" s="221"/>
      <c r="P105" s="221"/>
      <c r="Q105" s="221"/>
      <c r="R105" s="221"/>
      <c r="S105" s="221"/>
      <c r="T105" s="222"/>
      <c r="AT105" s="223" t="s">
        <v>193</v>
      </c>
      <c r="AU105" s="223" t="s">
        <v>84</v>
      </c>
      <c r="AV105" s="13" t="s">
        <v>189</v>
      </c>
      <c r="AW105" s="13" t="s">
        <v>36</v>
      </c>
      <c r="AX105" s="13" t="s">
        <v>82</v>
      </c>
      <c r="AY105" s="223" t="s">
        <v>182</v>
      </c>
    </row>
    <row r="106" spans="2:65" s="1" customFormat="1" ht="16.5" customHeight="1">
      <c r="B106" s="35"/>
      <c r="C106" s="224" t="s">
        <v>220</v>
      </c>
      <c r="D106" s="224" t="s">
        <v>269</v>
      </c>
      <c r="E106" s="225" t="s">
        <v>902</v>
      </c>
      <c r="F106" s="226" t="s">
        <v>903</v>
      </c>
      <c r="G106" s="227" t="s">
        <v>317</v>
      </c>
      <c r="H106" s="228">
        <v>115.5</v>
      </c>
      <c r="I106" s="229"/>
      <c r="J106" s="230">
        <f>ROUND(I106*H106,2)</f>
        <v>0</v>
      </c>
      <c r="K106" s="226" t="s">
        <v>188</v>
      </c>
      <c r="L106" s="231"/>
      <c r="M106" s="232" t="s">
        <v>28</v>
      </c>
      <c r="N106" s="233" t="s">
        <v>46</v>
      </c>
      <c r="O106" s="64"/>
      <c r="P106" s="195">
        <f>O106*H106</f>
        <v>0</v>
      </c>
      <c r="Q106" s="195">
        <v>6.8999999999999997E-4</v>
      </c>
      <c r="R106" s="195">
        <f>Q106*H106</f>
        <v>7.9695000000000002E-2</v>
      </c>
      <c r="S106" s="195">
        <v>0</v>
      </c>
      <c r="T106" s="196">
        <f>S106*H106</f>
        <v>0</v>
      </c>
      <c r="AR106" s="197" t="s">
        <v>666</v>
      </c>
      <c r="AT106" s="197" t="s">
        <v>269</v>
      </c>
      <c r="AU106" s="197" t="s">
        <v>84</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666</v>
      </c>
      <c r="BM106" s="197" t="s">
        <v>904</v>
      </c>
    </row>
    <row r="107" spans="2:65" s="12" customFormat="1">
      <c r="B107" s="202"/>
      <c r="C107" s="203"/>
      <c r="D107" s="199" t="s">
        <v>193</v>
      </c>
      <c r="E107" s="204" t="s">
        <v>28</v>
      </c>
      <c r="F107" s="205" t="s">
        <v>905</v>
      </c>
      <c r="G107" s="203"/>
      <c r="H107" s="206">
        <v>10.5</v>
      </c>
      <c r="I107" s="207"/>
      <c r="J107" s="203"/>
      <c r="K107" s="203"/>
      <c r="L107" s="208"/>
      <c r="M107" s="209"/>
      <c r="N107" s="210"/>
      <c r="O107" s="210"/>
      <c r="P107" s="210"/>
      <c r="Q107" s="210"/>
      <c r="R107" s="210"/>
      <c r="S107" s="210"/>
      <c r="T107" s="211"/>
      <c r="AT107" s="212" t="s">
        <v>193</v>
      </c>
      <c r="AU107" s="212" t="s">
        <v>84</v>
      </c>
      <c r="AV107" s="12" t="s">
        <v>84</v>
      </c>
      <c r="AW107" s="12" t="s">
        <v>36</v>
      </c>
      <c r="AX107" s="12" t="s">
        <v>75</v>
      </c>
      <c r="AY107" s="212" t="s">
        <v>182</v>
      </c>
    </row>
    <row r="108" spans="2:65" s="12" customFormat="1">
      <c r="B108" s="202"/>
      <c r="C108" s="203"/>
      <c r="D108" s="199" t="s">
        <v>193</v>
      </c>
      <c r="E108" s="204" t="s">
        <v>28</v>
      </c>
      <c r="F108" s="205" t="s">
        <v>906</v>
      </c>
      <c r="G108" s="203"/>
      <c r="H108" s="206">
        <v>105</v>
      </c>
      <c r="I108" s="207"/>
      <c r="J108" s="203"/>
      <c r="K108" s="203"/>
      <c r="L108" s="208"/>
      <c r="M108" s="209"/>
      <c r="N108" s="210"/>
      <c r="O108" s="210"/>
      <c r="P108" s="210"/>
      <c r="Q108" s="210"/>
      <c r="R108" s="210"/>
      <c r="S108" s="210"/>
      <c r="T108" s="211"/>
      <c r="AT108" s="212" t="s">
        <v>193</v>
      </c>
      <c r="AU108" s="212" t="s">
        <v>84</v>
      </c>
      <c r="AV108" s="12" t="s">
        <v>84</v>
      </c>
      <c r="AW108" s="12" t="s">
        <v>36</v>
      </c>
      <c r="AX108" s="12" t="s">
        <v>75</v>
      </c>
      <c r="AY108" s="212" t="s">
        <v>182</v>
      </c>
    </row>
    <row r="109" spans="2:65" s="13" customFormat="1">
      <c r="B109" s="213"/>
      <c r="C109" s="214"/>
      <c r="D109" s="199" t="s">
        <v>193</v>
      </c>
      <c r="E109" s="215" t="s">
        <v>28</v>
      </c>
      <c r="F109" s="216" t="s">
        <v>196</v>
      </c>
      <c r="G109" s="214"/>
      <c r="H109" s="217">
        <v>115.5</v>
      </c>
      <c r="I109" s="218"/>
      <c r="J109" s="214"/>
      <c r="K109" s="214"/>
      <c r="L109" s="219"/>
      <c r="M109" s="220"/>
      <c r="N109" s="221"/>
      <c r="O109" s="221"/>
      <c r="P109" s="221"/>
      <c r="Q109" s="221"/>
      <c r="R109" s="221"/>
      <c r="S109" s="221"/>
      <c r="T109" s="222"/>
      <c r="AT109" s="223" t="s">
        <v>193</v>
      </c>
      <c r="AU109" s="223" t="s">
        <v>84</v>
      </c>
      <c r="AV109" s="13" t="s">
        <v>189</v>
      </c>
      <c r="AW109" s="13" t="s">
        <v>36</v>
      </c>
      <c r="AX109" s="13" t="s">
        <v>82</v>
      </c>
      <c r="AY109" s="223" t="s">
        <v>182</v>
      </c>
    </row>
    <row r="110" spans="2:65" s="1" customFormat="1" ht="16.5" customHeight="1">
      <c r="B110" s="35"/>
      <c r="C110" s="186" t="s">
        <v>225</v>
      </c>
      <c r="D110" s="186" t="s">
        <v>184</v>
      </c>
      <c r="E110" s="187" t="s">
        <v>675</v>
      </c>
      <c r="F110" s="188" t="s">
        <v>676</v>
      </c>
      <c r="G110" s="189" t="s">
        <v>187</v>
      </c>
      <c r="H110" s="190">
        <v>30.8</v>
      </c>
      <c r="I110" s="191"/>
      <c r="J110" s="192">
        <f>ROUND(I110*H110,2)</f>
        <v>0</v>
      </c>
      <c r="K110" s="188" t="s">
        <v>188</v>
      </c>
      <c r="L110" s="39"/>
      <c r="M110" s="193" t="s">
        <v>28</v>
      </c>
      <c r="N110" s="194" t="s">
        <v>46</v>
      </c>
      <c r="O110" s="64"/>
      <c r="P110" s="195">
        <f>O110*H110</f>
        <v>0</v>
      </c>
      <c r="Q110" s="195">
        <v>0</v>
      </c>
      <c r="R110" s="195">
        <f>Q110*H110</f>
        <v>0</v>
      </c>
      <c r="S110" s="195">
        <v>0</v>
      </c>
      <c r="T110" s="196">
        <f>S110*H110</f>
        <v>0</v>
      </c>
      <c r="AR110" s="197" t="s">
        <v>650</v>
      </c>
      <c r="AT110" s="197" t="s">
        <v>184</v>
      </c>
      <c r="AU110" s="197" t="s">
        <v>84</v>
      </c>
      <c r="AY110" s="18" t="s">
        <v>182</v>
      </c>
      <c r="BE110" s="198">
        <f>IF(N110="základní",J110,0)</f>
        <v>0</v>
      </c>
      <c r="BF110" s="198">
        <f>IF(N110="snížená",J110,0)</f>
        <v>0</v>
      </c>
      <c r="BG110" s="198">
        <f>IF(N110="zákl. přenesená",J110,0)</f>
        <v>0</v>
      </c>
      <c r="BH110" s="198">
        <f>IF(N110="sníž. přenesená",J110,0)</f>
        <v>0</v>
      </c>
      <c r="BI110" s="198">
        <f>IF(N110="nulová",J110,0)</f>
        <v>0</v>
      </c>
      <c r="BJ110" s="18" t="s">
        <v>82</v>
      </c>
      <c r="BK110" s="198">
        <f>ROUND(I110*H110,2)</f>
        <v>0</v>
      </c>
      <c r="BL110" s="18" t="s">
        <v>650</v>
      </c>
      <c r="BM110" s="197" t="s">
        <v>907</v>
      </c>
    </row>
    <row r="111" spans="2:65" s="1" customFormat="1" ht="87.75">
      <c r="B111" s="35"/>
      <c r="C111" s="36"/>
      <c r="D111" s="199" t="s">
        <v>191</v>
      </c>
      <c r="E111" s="36"/>
      <c r="F111" s="200" t="s">
        <v>678</v>
      </c>
      <c r="G111" s="36"/>
      <c r="H111" s="36"/>
      <c r="I111" s="115"/>
      <c r="J111" s="36"/>
      <c r="K111" s="36"/>
      <c r="L111" s="39"/>
      <c r="M111" s="201"/>
      <c r="N111" s="64"/>
      <c r="O111" s="64"/>
      <c r="P111" s="64"/>
      <c r="Q111" s="64"/>
      <c r="R111" s="64"/>
      <c r="S111" s="64"/>
      <c r="T111" s="65"/>
      <c r="AT111" s="18" t="s">
        <v>191</v>
      </c>
      <c r="AU111" s="18" t="s">
        <v>84</v>
      </c>
    </row>
    <row r="112" spans="2:65" s="12" customFormat="1">
      <c r="B112" s="202"/>
      <c r="C112" s="203"/>
      <c r="D112" s="199" t="s">
        <v>193</v>
      </c>
      <c r="E112" s="204" t="s">
        <v>28</v>
      </c>
      <c r="F112" s="205" t="s">
        <v>908</v>
      </c>
      <c r="G112" s="203"/>
      <c r="H112" s="206">
        <v>2.8</v>
      </c>
      <c r="I112" s="207"/>
      <c r="J112" s="203"/>
      <c r="K112" s="203"/>
      <c r="L112" s="208"/>
      <c r="M112" s="209"/>
      <c r="N112" s="210"/>
      <c r="O112" s="210"/>
      <c r="P112" s="210"/>
      <c r="Q112" s="210"/>
      <c r="R112" s="210"/>
      <c r="S112" s="210"/>
      <c r="T112" s="211"/>
      <c r="AT112" s="212" t="s">
        <v>193</v>
      </c>
      <c r="AU112" s="212" t="s">
        <v>84</v>
      </c>
      <c r="AV112" s="12" t="s">
        <v>84</v>
      </c>
      <c r="AW112" s="12" t="s">
        <v>36</v>
      </c>
      <c r="AX112" s="12" t="s">
        <v>75</v>
      </c>
      <c r="AY112" s="212" t="s">
        <v>182</v>
      </c>
    </row>
    <row r="113" spans="2:65" s="12" customFormat="1">
      <c r="B113" s="202"/>
      <c r="C113" s="203"/>
      <c r="D113" s="199" t="s">
        <v>193</v>
      </c>
      <c r="E113" s="204" t="s">
        <v>28</v>
      </c>
      <c r="F113" s="205" t="s">
        <v>909</v>
      </c>
      <c r="G113" s="203"/>
      <c r="H113" s="206">
        <v>28</v>
      </c>
      <c r="I113" s="207"/>
      <c r="J113" s="203"/>
      <c r="K113" s="203"/>
      <c r="L113" s="208"/>
      <c r="M113" s="209"/>
      <c r="N113" s="210"/>
      <c r="O113" s="210"/>
      <c r="P113" s="210"/>
      <c r="Q113" s="210"/>
      <c r="R113" s="210"/>
      <c r="S113" s="210"/>
      <c r="T113" s="211"/>
      <c r="AT113" s="212" t="s">
        <v>193</v>
      </c>
      <c r="AU113" s="212" t="s">
        <v>84</v>
      </c>
      <c r="AV113" s="12" t="s">
        <v>84</v>
      </c>
      <c r="AW113" s="12" t="s">
        <v>36</v>
      </c>
      <c r="AX113" s="12" t="s">
        <v>75</v>
      </c>
      <c r="AY113" s="212" t="s">
        <v>182</v>
      </c>
    </row>
    <row r="114" spans="2:65" s="13" customFormat="1">
      <c r="B114" s="213"/>
      <c r="C114" s="214"/>
      <c r="D114" s="199" t="s">
        <v>193</v>
      </c>
      <c r="E114" s="215" t="s">
        <v>28</v>
      </c>
      <c r="F114" s="216" t="s">
        <v>196</v>
      </c>
      <c r="G114" s="214"/>
      <c r="H114" s="217">
        <v>30.8</v>
      </c>
      <c r="I114" s="218"/>
      <c r="J114" s="214"/>
      <c r="K114" s="214"/>
      <c r="L114" s="219"/>
      <c r="M114" s="220"/>
      <c r="N114" s="221"/>
      <c r="O114" s="221"/>
      <c r="P114" s="221"/>
      <c r="Q114" s="221"/>
      <c r="R114" s="221"/>
      <c r="S114" s="221"/>
      <c r="T114" s="222"/>
      <c r="AT114" s="223" t="s">
        <v>193</v>
      </c>
      <c r="AU114" s="223" t="s">
        <v>84</v>
      </c>
      <c r="AV114" s="13" t="s">
        <v>189</v>
      </c>
      <c r="AW114" s="13" t="s">
        <v>36</v>
      </c>
      <c r="AX114" s="13" t="s">
        <v>82</v>
      </c>
      <c r="AY114" s="223" t="s">
        <v>182</v>
      </c>
    </row>
    <row r="115" spans="2:65" s="1" customFormat="1" ht="24" customHeight="1">
      <c r="B115" s="35"/>
      <c r="C115" s="186" t="s">
        <v>230</v>
      </c>
      <c r="D115" s="186" t="s">
        <v>184</v>
      </c>
      <c r="E115" s="187" t="s">
        <v>700</v>
      </c>
      <c r="F115" s="188" t="s">
        <v>701</v>
      </c>
      <c r="G115" s="189" t="s">
        <v>250</v>
      </c>
      <c r="H115" s="190">
        <v>38.5</v>
      </c>
      <c r="I115" s="191"/>
      <c r="J115" s="192">
        <f>ROUND(I115*H115,2)</f>
        <v>0</v>
      </c>
      <c r="K115" s="188" t="s">
        <v>188</v>
      </c>
      <c r="L115" s="39"/>
      <c r="M115" s="193" t="s">
        <v>28</v>
      </c>
      <c r="N115" s="194" t="s">
        <v>46</v>
      </c>
      <c r="O115" s="64"/>
      <c r="P115" s="195">
        <f>O115*H115</f>
        <v>0</v>
      </c>
      <c r="Q115" s="195">
        <v>0</v>
      </c>
      <c r="R115" s="195">
        <f>Q115*H115</f>
        <v>0</v>
      </c>
      <c r="S115" s="195">
        <v>0</v>
      </c>
      <c r="T115" s="196">
        <f>S115*H115</f>
        <v>0</v>
      </c>
      <c r="AR115" s="197" t="s">
        <v>650</v>
      </c>
      <c r="AT115" s="197" t="s">
        <v>184</v>
      </c>
      <c r="AU115" s="197" t="s">
        <v>84</v>
      </c>
      <c r="AY115" s="18" t="s">
        <v>182</v>
      </c>
      <c r="BE115" s="198">
        <f>IF(N115="základní",J115,0)</f>
        <v>0</v>
      </c>
      <c r="BF115" s="198">
        <f>IF(N115="snížená",J115,0)</f>
        <v>0</v>
      </c>
      <c r="BG115" s="198">
        <f>IF(N115="zákl. přenesená",J115,0)</f>
        <v>0</v>
      </c>
      <c r="BH115" s="198">
        <f>IF(N115="sníž. přenesená",J115,0)</f>
        <v>0</v>
      </c>
      <c r="BI115" s="198">
        <f>IF(N115="nulová",J115,0)</f>
        <v>0</v>
      </c>
      <c r="BJ115" s="18" t="s">
        <v>82</v>
      </c>
      <c r="BK115" s="198">
        <f>ROUND(I115*H115,2)</f>
        <v>0</v>
      </c>
      <c r="BL115" s="18" t="s">
        <v>650</v>
      </c>
      <c r="BM115" s="197" t="s">
        <v>910</v>
      </c>
    </row>
    <row r="116" spans="2:65" s="1" customFormat="1" ht="39">
      <c r="B116" s="35"/>
      <c r="C116" s="36"/>
      <c r="D116" s="199" t="s">
        <v>191</v>
      </c>
      <c r="E116" s="36"/>
      <c r="F116" s="200" t="s">
        <v>703</v>
      </c>
      <c r="G116" s="36"/>
      <c r="H116" s="36"/>
      <c r="I116" s="115"/>
      <c r="J116" s="36"/>
      <c r="K116" s="36"/>
      <c r="L116" s="39"/>
      <c r="M116" s="201"/>
      <c r="N116" s="64"/>
      <c r="O116" s="64"/>
      <c r="P116" s="64"/>
      <c r="Q116" s="64"/>
      <c r="R116" s="64"/>
      <c r="S116" s="64"/>
      <c r="T116" s="65"/>
      <c r="AT116" s="18" t="s">
        <v>191</v>
      </c>
      <c r="AU116" s="18" t="s">
        <v>84</v>
      </c>
    </row>
    <row r="117" spans="2:65" s="12" customFormat="1">
      <c r="B117" s="202"/>
      <c r="C117" s="203"/>
      <c r="D117" s="199" t="s">
        <v>193</v>
      </c>
      <c r="E117" s="204" t="s">
        <v>28</v>
      </c>
      <c r="F117" s="205" t="s">
        <v>911</v>
      </c>
      <c r="G117" s="203"/>
      <c r="H117" s="206">
        <v>3.5</v>
      </c>
      <c r="I117" s="207"/>
      <c r="J117" s="203"/>
      <c r="K117" s="203"/>
      <c r="L117" s="208"/>
      <c r="M117" s="209"/>
      <c r="N117" s="210"/>
      <c r="O117" s="210"/>
      <c r="P117" s="210"/>
      <c r="Q117" s="210"/>
      <c r="R117" s="210"/>
      <c r="S117" s="210"/>
      <c r="T117" s="211"/>
      <c r="AT117" s="212" t="s">
        <v>193</v>
      </c>
      <c r="AU117" s="212" t="s">
        <v>84</v>
      </c>
      <c r="AV117" s="12" t="s">
        <v>84</v>
      </c>
      <c r="AW117" s="12" t="s">
        <v>36</v>
      </c>
      <c r="AX117" s="12" t="s">
        <v>75</v>
      </c>
      <c r="AY117" s="212" t="s">
        <v>182</v>
      </c>
    </row>
    <row r="118" spans="2:65" s="12" customFormat="1">
      <c r="B118" s="202"/>
      <c r="C118" s="203"/>
      <c r="D118" s="199" t="s">
        <v>193</v>
      </c>
      <c r="E118" s="204" t="s">
        <v>28</v>
      </c>
      <c r="F118" s="205" t="s">
        <v>912</v>
      </c>
      <c r="G118" s="203"/>
      <c r="H118" s="206">
        <v>35</v>
      </c>
      <c r="I118" s="207"/>
      <c r="J118" s="203"/>
      <c r="K118" s="203"/>
      <c r="L118" s="208"/>
      <c r="M118" s="209"/>
      <c r="N118" s="210"/>
      <c r="O118" s="210"/>
      <c r="P118" s="210"/>
      <c r="Q118" s="210"/>
      <c r="R118" s="210"/>
      <c r="S118" s="210"/>
      <c r="T118" s="211"/>
      <c r="AT118" s="212" t="s">
        <v>193</v>
      </c>
      <c r="AU118" s="212" t="s">
        <v>84</v>
      </c>
      <c r="AV118" s="12" t="s">
        <v>84</v>
      </c>
      <c r="AW118" s="12" t="s">
        <v>36</v>
      </c>
      <c r="AX118" s="12" t="s">
        <v>75</v>
      </c>
      <c r="AY118" s="212" t="s">
        <v>182</v>
      </c>
    </row>
    <row r="119" spans="2:65" s="13" customFormat="1">
      <c r="B119" s="213"/>
      <c r="C119" s="214"/>
      <c r="D119" s="199" t="s">
        <v>193</v>
      </c>
      <c r="E119" s="215" t="s">
        <v>28</v>
      </c>
      <c r="F119" s="216" t="s">
        <v>196</v>
      </c>
      <c r="G119" s="214"/>
      <c r="H119" s="217">
        <v>38.5</v>
      </c>
      <c r="I119" s="218"/>
      <c r="J119" s="214"/>
      <c r="K119" s="214"/>
      <c r="L119" s="219"/>
      <c r="M119" s="255"/>
      <c r="N119" s="256"/>
      <c r="O119" s="256"/>
      <c r="P119" s="256"/>
      <c r="Q119" s="256"/>
      <c r="R119" s="256"/>
      <c r="S119" s="256"/>
      <c r="T119" s="257"/>
      <c r="AT119" s="223" t="s">
        <v>193</v>
      </c>
      <c r="AU119" s="223" t="s">
        <v>84</v>
      </c>
      <c r="AV119" s="13" t="s">
        <v>189</v>
      </c>
      <c r="AW119" s="13" t="s">
        <v>36</v>
      </c>
      <c r="AX119" s="13" t="s">
        <v>82</v>
      </c>
      <c r="AY119" s="223" t="s">
        <v>182</v>
      </c>
    </row>
    <row r="120" spans="2:65" s="1" customFormat="1" ht="6.95" customHeight="1">
      <c r="B120" s="47"/>
      <c r="C120" s="48"/>
      <c r="D120" s="48"/>
      <c r="E120" s="48"/>
      <c r="F120" s="48"/>
      <c r="G120" s="48"/>
      <c r="H120" s="48"/>
      <c r="I120" s="138"/>
      <c r="J120" s="48"/>
      <c r="K120" s="48"/>
      <c r="L120" s="39"/>
    </row>
  </sheetData>
  <sheetProtection algorithmName="SHA-512" hashValue="4+bhOiNs4oYGzFG4VaKAcC5Nt51K18uXF8xGKJYqk4a3BGH4yqvIOw46tmQ6cFQgrttzCEnLquY9LzmYks2Ucw==" saltValue="8fvS7YH4DV6pH4A+gAT2QYGdLXP2GoU8qTPHPv+d4N8bnSvu0Rv1hb6WsETsCwF93VAEsg8ffAX06MqVDGwMJA==" spinCount="100000" sheet="1" objects="1" scenarios="1" formatColumns="0" formatRows="0" autoFilter="0"/>
  <autoFilter ref="C87:K119"/>
  <mergeCells count="12">
    <mergeCell ref="E80:H80"/>
    <mergeCell ref="L2:V2"/>
    <mergeCell ref="E50:H50"/>
    <mergeCell ref="E52:H52"/>
    <mergeCell ref="E54:H54"/>
    <mergeCell ref="E76:H76"/>
    <mergeCell ref="E78:H78"/>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147"/>
  <sheetViews>
    <sheetView showGridLines="0" workbookViewId="0"/>
  </sheetViews>
  <sheetFormatPr defaultRowHeight="11.25"/>
  <cols>
    <col min="1" max="1" width="8.33203125" customWidth="1"/>
    <col min="2" max="2" width="1.6640625" customWidth="1"/>
    <col min="3" max="3" width="4.1640625" customWidth="1"/>
    <col min="4" max="4" width="4.33203125" customWidth="1"/>
    <col min="5" max="5" width="17.1640625" customWidth="1"/>
    <col min="6" max="6" width="100.83203125" customWidth="1"/>
    <col min="7" max="7" width="7" customWidth="1"/>
    <col min="8" max="8" width="11.5" customWidth="1"/>
    <col min="9" max="9" width="20.1640625" style="108" customWidth="1"/>
    <col min="10" max="11" width="20.16406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368"/>
      <c r="M2" s="368"/>
      <c r="N2" s="368"/>
      <c r="O2" s="368"/>
      <c r="P2" s="368"/>
      <c r="Q2" s="368"/>
      <c r="R2" s="368"/>
      <c r="S2" s="368"/>
      <c r="T2" s="368"/>
      <c r="U2" s="368"/>
      <c r="V2" s="368"/>
      <c r="AT2" s="18" t="s">
        <v>110</v>
      </c>
    </row>
    <row r="3" spans="2:46" ht="6.95" customHeight="1">
      <c r="B3" s="109"/>
      <c r="C3" s="110"/>
      <c r="D3" s="110"/>
      <c r="E3" s="110"/>
      <c r="F3" s="110"/>
      <c r="G3" s="110"/>
      <c r="H3" s="110"/>
      <c r="I3" s="111"/>
      <c r="J3" s="110"/>
      <c r="K3" s="110"/>
      <c r="L3" s="21"/>
      <c r="AT3" s="18" t="s">
        <v>84</v>
      </c>
    </row>
    <row r="4" spans="2:46" ht="24.95" customHeight="1">
      <c r="B4" s="21"/>
      <c r="D4" s="112" t="s">
        <v>151</v>
      </c>
      <c r="L4" s="21"/>
      <c r="M4" s="113" t="s">
        <v>10</v>
      </c>
      <c r="AT4" s="18" t="s">
        <v>4</v>
      </c>
    </row>
    <row r="5" spans="2:46" ht="6.95" customHeight="1">
      <c r="B5" s="21"/>
      <c r="L5" s="21"/>
    </row>
    <row r="6" spans="2:46" ht="12" customHeight="1">
      <c r="B6" s="21"/>
      <c r="D6" s="114" t="s">
        <v>16</v>
      </c>
      <c r="L6" s="21"/>
    </row>
    <row r="7" spans="2:46" ht="16.5" customHeight="1">
      <c r="B7" s="21"/>
      <c r="E7" s="396" t="str">
        <f>'Rekapitulace stavby'!K6</f>
        <v>PD aktualizace - parkoviště P+R ČD, Lysá nad Labem</v>
      </c>
      <c r="F7" s="397"/>
      <c r="G7" s="397"/>
      <c r="H7" s="397"/>
      <c r="L7" s="21"/>
    </row>
    <row r="8" spans="2:46" ht="12" customHeight="1">
      <c r="B8" s="21"/>
      <c r="D8" s="114" t="s">
        <v>152</v>
      </c>
      <c r="L8" s="21"/>
    </row>
    <row r="9" spans="2:46" s="1" customFormat="1" ht="16.5" customHeight="1">
      <c r="B9" s="39"/>
      <c r="E9" s="396" t="s">
        <v>153</v>
      </c>
      <c r="F9" s="398"/>
      <c r="G9" s="398"/>
      <c r="H9" s="398"/>
      <c r="I9" s="115"/>
      <c r="L9" s="39"/>
    </row>
    <row r="10" spans="2:46" s="1" customFormat="1" ht="12" customHeight="1">
      <c r="B10" s="39"/>
      <c r="D10" s="114" t="s">
        <v>154</v>
      </c>
      <c r="I10" s="115"/>
      <c r="L10" s="39"/>
    </row>
    <row r="11" spans="2:46" s="1" customFormat="1" ht="36.950000000000003" customHeight="1">
      <c r="B11" s="39"/>
      <c r="E11" s="399" t="s">
        <v>913</v>
      </c>
      <c r="F11" s="398"/>
      <c r="G11" s="398"/>
      <c r="H11" s="398"/>
      <c r="I11" s="115"/>
      <c r="L11" s="39"/>
    </row>
    <row r="12" spans="2:46" s="1" customFormat="1">
      <c r="B12" s="39"/>
      <c r="I12" s="115"/>
      <c r="L12" s="39"/>
    </row>
    <row r="13" spans="2:46" s="1" customFormat="1" ht="12" customHeight="1">
      <c r="B13" s="39"/>
      <c r="D13" s="114" t="s">
        <v>18</v>
      </c>
      <c r="F13" s="103" t="s">
        <v>28</v>
      </c>
      <c r="I13" s="116" t="s">
        <v>20</v>
      </c>
      <c r="J13" s="103" t="s">
        <v>28</v>
      </c>
      <c r="L13" s="39"/>
    </row>
    <row r="14" spans="2:46" s="1" customFormat="1" ht="12" customHeight="1">
      <c r="B14" s="39"/>
      <c r="D14" s="114" t="s">
        <v>22</v>
      </c>
      <c r="F14" s="103" t="s">
        <v>23</v>
      </c>
      <c r="I14" s="116" t="s">
        <v>24</v>
      </c>
      <c r="J14" s="117" t="str">
        <f>'Rekapitulace stavby'!AN8</f>
        <v>8. 3. 2019</v>
      </c>
      <c r="L14" s="39"/>
    </row>
    <row r="15" spans="2:46" s="1" customFormat="1" ht="10.9" customHeight="1">
      <c r="B15" s="39"/>
      <c r="I15" s="115"/>
      <c r="L15" s="39"/>
    </row>
    <row r="16" spans="2:46" s="1" customFormat="1" ht="12" customHeight="1">
      <c r="B16" s="39"/>
      <c r="D16" s="114" t="s">
        <v>26</v>
      </c>
      <c r="I16" s="116" t="s">
        <v>27</v>
      </c>
      <c r="J16" s="103" t="s">
        <v>28</v>
      </c>
      <c r="L16" s="39"/>
    </row>
    <row r="17" spans="2:12" s="1" customFormat="1" ht="18" customHeight="1">
      <c r="B17" s="39"/>
      <c r="E17" s="103" t="s">
        <v>29</v>
      </c>
      <c r="I17" s="116" t="s">
        <v>30</v>
      </c>
      <c r="J17" s="103" t="s">
        <v>28</v>
      </c>
      <c r="L17" s="39"/>
    </row>
    <row r="18" spans="2:12" s="1" customFormat="1" ht="6.95" customHeight="1">
      <c r="B18" s="39"/>
      <c r="I18" s="115"/>
      <c r="L18" s="39"/>
    </row>
    <row r="19" spans="2:12" s="1" customFormat="1" ht="12" customHeight="1">
      <c r="B19" s="39"/>
      <c r="D19" s="114" t="s">
        <v>31</v>
      </c>
      <c r="I19" s="116" t="s">
        <v>27</v>
      </c>
      <c r="J19" s="31" t="str">
        <f>'Rekapitulace stavby'!AN13</f>
        <v>Vyplň údaj</v>
      </c>
      <c r="L19" s="39"/>
    </row>
    <row r="20" spans="2:12" s="1" customFormat="1" ht="18" customHeight="1">
      <c r="B20" s="39"/>
      <c r="E20" s="400" t="str">
        <f>'Rekapitulace stavby'!E14</f>
        <v>Vyplň údaj</v>
      </c>
      <c r="F20" s="401"/>
      <c r="G20" s="401"/>
      <c r="H20" s="401"/>
      <c r="I20" s="116" t="s">
        <v>30</v>
      </c>
      <c r="J20" s="31" t="str">
        <f>'Rekapitulace stavby'!AN14</f>
        <v>Vyplň údaj</v>
      </c>
      <c r="L20" s="39"/>
    </row>
    <row r="21" spans="2:12" s="1" customFormat="1" ht="6.95" customHeight="1">
      <c r="B21" s="39"/>
      <c r="I21" s="115"/>
      <c r="L21" s="39"/>
    </row>
    <row r="22" spans="2:12" s="1" customFormat="1" ht="12" customHeight="1">
      <c r="B22" s="39"/>
      <c r="D22" s="114" t="s">
        <v>33</v>
      </c>
      <c r="I22" s="116" t="s">
        <v>27</v>
      </c>
      <c r="J22" s="103" t="s">
        <v>34</v>
      </c>
      <c r="L22" s="39"/>
    </row>
    <row r="23" spans="2:12" s="1" customFormat="1" ht="18" customHeight="1">
      <c r="B23" s="39"/>
      <c r="E23" s="103" t="s">
        <v>35</v>
      </c>
      <c r="I23" s="116" t="s">
        <v>30</v>
      </c>
      <c r="J23" s="103" t="s">
        <v>28</v>
      </c>
      <c r="L23" s="39"/>
    </row>
    <row r="24" spans="2:12" s="1" customFormat="1" ht="6.95" customHeight="1">
      <c r="B24" s="39"/>
      <c r="I24" s="115"/>
      <c r="L24" s="39"/>
    </row>
    <row r="25" spans="2:12" s="1" customFormat="1" ht="12" customHeight="1">
      <c r="B25" s="39"/>
      <c r="D25" s="114" t="s">
        <v>37</v>
      </c>
      <c r="I25" s="116" t="s">
        <v>27</v>
      </c>
      <c r="J25" s="103" t="s">
        <v>28</v>
      </c>
      <c r="L25" s="39"/>
    </row>
    <row r="26" spans="2:12" s="1" customFormat="1" ht="18" customHeight="1">
      <c r="B26" s="39"/>
      <c r="E26" s="103" t="s">
        <v>38</v>
      </c>
      <c r="I26" s="116" t="s">
        <v>30</v>
      </c>
      <c r="J26" s="103" t="s">
        <v>28</v>
      </c>
      <c r="L26" s="39"/>
    </row>
    <row r="27" spans="2:12" s="1" customFormat="1" ht="6.95" customHeight="1">
      <c r="B27" s="39"/>
      <c r="I27" s="115"/>
      <c r="L27" s="39"/>
    </row>
    <row r="28" spans="2:12" s="1" customFormat="1" ht="12" customHeight="1">
      <c r="B28" s="39"/>
      <c r="D28" s="114" t="s">
        <v>39</v>
      </c>
      <c r="I28" s="115"/>
      <c r="L28" s="39"/>
    </row>
    <row r="29" spans="2:12" s="7" customFormat="1" ht="51" customHeight="1">
      <c r="B29" s="118"/>
      <c r="E29" s="402" t="s">
        <v>40</v>
      </c>
      <c r="F29" s="402"/>
      <c r="G29" s="402"/>
      <c r="H29" s="402"/>
      <c r="I29" s="119"/>
      <c r="L29" s="118"/>
    </row>
    <row r="30" spans="2:12" s="1" customFormat="1" ht="6.95" customHeight="1">
      <c r="B30" s="39"/>
      <c r="I30" s="115"/>
      <c r="L30" s="39"/>
    </row>
    <row r="31" spans="2:12" s="1" customFormat="1" ht="6.95" customHeight="1">
      <c r="B31" s="39"/>
      <c r="D31" s="60"/>
      <c r="E31" s="60"/>
      <c r="F31" s="60"/>
      <c r="G31" s="60"/>
      <c r="H31" s="60"/>
      <c r="I31" s="120"/>
      <c r="J31" s="60"/>
      <c r="K31" s="60"/>
      <c r="L31" s="39"/>
    </row>
    <row r="32" spans="2:12" s="1" customFormat="1" ht="25.35" customHeight="1">
      <c r="B32" s="39"/>
      <c r="D32" s="121" t="s">
        <v>41</v>
      </c>
      <c r="I32" s="115"/>
      <c r="J32" s="122">
        <f>ROUND(J90, 2)</f>
        <v>0</v>
      </c>
      <c r="L32" s="39"/>
    </row>
    <row r="33" spans="2:12" s="1" customFormat="1" ht="6.95" customHeight="1">
      <c r="B33" s="39"/>
      <c r="D33" s="60"/>
      <c r="E33" s="60"/>
      <c r="F33" s="60"/>
      <c r="G33" s="60"/>
      <c r="H33" s="60"/>
      <c r="I33" s="120"/>
      <c r="J33" s="60"/>
      <c r="K33" s="60"/>
      <c r="L33" s="39"/>
    </row>
    <row r="34" spans="2:12" s="1" customFormat="1" ht="14.45" customHeight="1">
      <c r="B34" s="39"/>
      <c r="F34" s="123" t="s">
        <v>43</v>
      </c>
      <c r="I34" s="124" t="s">
        <v>42</v>
      </c>
      <c r="J34" s="123" t="s">
        <v>44</v>
      </c>
      <c r="L34" s="39"/>
    </row>
    <row r="35" spans="2:12" s="1" customFormat="1" ht="14.45" customHeight="1">
      <c r="B35" s="39"/>
      <c r="D35" s="125" t="s">
        <v>45</v>
      </c>
      <c r="E35" s="114" t="s">
        <v>46</v>
      </c>
      <c r="F35" s="126">
        <f>ROUND((SUM(BE90:BE146)),  2)</f>
        <v>0</v>
      </c>
      <c r="I35" s="127">
        <v>0.21</v>
      </c>
      <c r="J35" s="126">
        <f>ROUND(((SUM(BE90:BE146))*I35),  2)</f>
        <v>0</v>
      </c>
      <c r="L35" s="39"/>
    </row>
    <row r="36" spans="2:12" s="1" customFormat="1" ht="14.45" customHeight="1">
      <c r="B36" s="39"/>
      <c r="E36" s="114" t="s">
        <v>47</v>
      </c>
      <c r="F36" s="126">
        <f>ROUND((SUM(BF90:BF146)),  2)</f>
        <v>0</v>
      </c>
      <c r="I36" s="127">
        <v>0.15</v>
      </c>
      <c r="J36" s="126">
        <f>ROUND(((SUM(BF90:BF146))*I36),  2)</f>
        <v>0</v>
      </c>
      <c r="L36" s="39"/>
    </row>
    <row r="37" spans="2:12" s="1" customFormat="1" ht="14.45" hidden="1" customHeight="1">
      <c r="B37" s="39"/>
      <c r="E37" s="114" t="s">
        <v>48</v>
      </c>
      <c r="F37" s="126">
        <f>ROUND((SUM(BG90:BG146)),  2)</f>
        <v>0</v>
      </c>
      <c r="I37" s="127">
        <v>0.21</v>
      </c>
      <c r="J37" s="126">
        <f>0</f>
        <v>0</v>
      </c>
      <c r="L37" s="39"/>
    </row>
    <row r="38" spans="2:12" s="1" customFormat="1" ht="14.45" hidden="1" customHeight="1">
      <c r="B38" s="39"/>
      <c r="E38" s="114" t="s">
        <v>49</v>
      </c>
      <c r="F38" s="126">
        <f>ROUND((SUM(BH90:BH146)),  2)</f>
        <v>0</v>
      </c>
      <c r="I38" s="127">
        <v>0.15</v>
      </c>
      <c r="J38" s="126">
        <f>0</f>
        <v>0</v>
      </c>
      <c r="L38" s="39"/>
    </row>
    <row r="39" spans="2:12" s="1" customFormat="1" ht="14.45" hidden="1" customHeight="1">
      <c r="B39" s="39"/>
      <c r="E39" s="114" t="s">
        <v>50</v>
      </c>
      <c r="F39" s="126">
        <f>ROUND((SUM(BI90:BI146)),  2)</f>
        <v>0</v>
      </c>
      <c r="I39" s="127">
        <v>0</v>
      </c>
      <c r="J39" s="126">
        <f>0</f>
        <v>0</v>
      </c>
      <c r="L39" s="39"/>
    </row>
    <row r="40" spans="2:12" s="1" customFormat="1" ht="6.95" customHeight="1">
      <c r="B40" s="39"/>
      <c r="I40" s="115"/>
      <c r="L40" s="39"/>
    </row>
    <row r="41" spans="2:12" s="1" customFormat="1" ht="25.35" customHeight="1">
      <c r="B41" s="39"/>
      <c r="C41" s="128"/>
      <c r="D41" s="129" t="s">
        <v>51</v>
      </c>
      <c r="E41" s="130"/>
      <c r="F41" s="130"/>
      <c r="G41" s="131" t="s">
        <v>52</v>
      </c>
      <c r="H41" s="132" t="s">
        <v>53</v>
      </c>
      <c r="I41" s="133"/>
      <c r="J41" s="134">
        <f>SUM(J32:J39)</f>
        <v>0</v>
      </c>
      <c r="K41" s="135"/>
      <c r="L41" s="39"/>
    </row>
    <row r="42" spans="2:12" s="1" customFormat="1" ht="14.45" customHeight="1">
      <c r="B42" s="136"/>
      <c r="C42" s="137"/>
      <c r="D42" s="137"/>
      <c r="E42" s="137"/>
      <c r="F42" s="137"/>
      <c r="G42" s="137"/>
      <c r="H42" s="137"/>
      <c r="I42" s="138"/>
      <c r="J42" s="137"/>
      <c r="K42" s="137"/>
      <c r="L42" s="39"/>
    </row>
    <row r="46" spans="2:12" s="1" customFormat="1" ht="6.95" customHeight="1">
      <c r="B46" s="139"/>
      <c r="C46" s="140"/>
      <c r="D46" s="140"/>
      <c r="E46" s="140"/>
      <c r="F46" s="140"/>
      <c r="G46" s="140"/>
      <c r="H46" s="140"/>
      <c r="I46" s="141"/>
      <c r="J46" s="140"/>
      <c r="K46" s="140"/>
      <c r="L46" s="39"/>
    </row>
    <row r="47" spans="2:12" s="1" customFormat="1" ht="24.95" customHeight="1">
      <c r="B47" s="35"/>
      <c r="C47" s="24" t="s">
        <v>157</v>
      </c>
      <c r="D47" s="36"/>
      <c r="E47" s="36"/>
      <c r="F47" s="36"/>
      <c r="G47" s="36"/>
      <c r="H47" s="36"/>
      <c r="I47" s="115"/>
      <c r="J47" s="36"/>
      <c r="K47" s="36"/>
      <c r="L47" s="39"/>
    </row>
    <row r="48" spans="2:12" s="1" customFormat="1" ht="6.95" customHeight="1">
      <c r="B48" s="35"/>
      <c r="C48" s="36"/>
      <c r="D48" s="36"/>
      <c r="E48" s="36"/>
      <c r="F48" s="36"/>
      <c r="G48" s="36"/>
      <c r="H48" s="36"/>
      <c r="I48" s="115"/>
      <c r="J48" s="36"/>
      <c r="K48" s="36"/>
      <c r="L48" s="39"/>
    </row>
    <row r="49" spans="2:47" s="1" customFormat="1" ht="12" customHeight="1">
      <c r="B49" s="35"/>
      <c r="C49" s="30" t="s">
        <v>16</v>
      </c>
      <c r="D49" s="36"/>
      <c r="E49" s="36"/>
      <c r="F49" s="36"/>
      <c r="G49" s="36"/>
      <c r="H49" s="36"/>
      <c r="I49" s="115"/>
      <c r="J49" s="36"/>
      <c r="K49" s="36"/>
      <c r="L49" s="39"/>
    </row>
    <row r="50" spans="2:47" s="1" customFormat="1" ht="16.5" customHeight="1">
      <c r="B50" s="35"/>
      <c r="C50" s="36"/>
      <c r="D50" s="36"/>
      <c r="E50" s="394" t="str">
        <f>E7</f>
        <v>PD aktualizace - parkoviště P+R ČD, Lysá nad Labem</v>
      </c>
      <c r="F50" s="395"/>
      <c r="G50" s="395"/>
      <c r="H50" s="395"/>
      <c r="I50" s="115"/>
      <c r="J50" s="36"/>
      <c r="K50" s="36"/>
      <c r="L50" s="39"/>
    </row>
    <row r="51" spans="2:47" ht="12" customHeight="1">
      <c r="B51" s="22"/>
      <c r="C51" s="30" t="s">
        <v>152</v>
      </c>
      <c r="D51" s="23"/>
      <c r="E51" s="23"/>
      <c r="F51" s="23"/>
      <c r="G51" s="23"/>
      <c r="H51" s="23"/>
      <c r="J51" s="23"/>
      <c r="K51" s="23"/>
      <c r="L51" s="21"/>
    </row>
    <row r="52" spans="2:47" s="1" customFormat="1" ht="16.5" customHeight="1">
      <c r="B52" s="35"/>
      <c r="C52" s="36"/>
      <c r="D52" s="36"/>
      <c r="E52" s="394" t="s">
        <v>153</v>
      </c>
      <c r="F52" s="393"/>
      <c r="G52" s="393"/>
      <c r="H52" s="393"/>
      <c r="I52" s="115"/>
      <c r="J52" s="36"/>
      <c r="K52" s="36"/>
      <c r="L52" s="39"/>
    </row>
    <row r="53" spans="2:47" s="1" customFormat="1" ht="12" customHeight="1">
      <c r="B53" s="35"/>
      <c r="C53" s="30" t="s">
        <v>154</v>
      </c>
      <c r="D53" s="36"/>
      <c r="E53" s="36"/>
      <c r="F53" s="36"/>
      <c r="G53" s="36"/>
      <c r="H53" s="36"/>
      <c r="I53" s="115"/>
      <c r="J53" s="36"/>
      <c r="K53" s="36"/>
      <c r="L53" s="39"/>
    </row>
    <row r="54" spans="2:47" s="1" customFormat="1" ht="16.5" customHeight="1">
      <c r="B54" s="35"/>
      <c r="C54" s="36"/>
      <c r="D54" s="36"/>
      <c r="E54" s="377" t="str">
        <f>E11</f>
        <v>451 - SO 451 Úprava trasy DOK ČD Telematika</v>
      </c>
      <c r="F54" s="393"/>
      <c r="G54" s="393"/>
      <c r="H54" s="393"/>
      <c r="I54" s="115"/>
      <c r="J54" s="36"/>
      <c r="K54" s="36"/>
      <c r="L54" s="39"/>
    </row>
    <row r="55" spans="2:47" s="1" customFormat="1" ht="6.95" customHeight="1">
      <c r="B55" s="35"/>
      <c r="C55" s="36"/>
      <c r="D55" s="36"/>
      <c r="E55" s="36"/>
      <c r="F55" s="36"/>
      <c r="G55" s="36"/>
      <c r="H55" s="36"/>
      <c r="I55" s="115"/>
      <c r="J55" s="36"/>
      <c r="K55" s="36"/>
      <c r="L55" s="39"/>
    </row>
    <row r="56" spans="2:47" s="1" customFormat="1" ht="12" customHeight="1">
      <c r="B56" s="35"/>
      <c r="C56" s="30" t="s">
        <v>22</v>
      </c>
      <c r="D56" s="36"/>
      <c r="E56" s="36"/>
      <c r="F56" s="28" t="str">
        <f>F14</f>
        <v>Čapkova ul.</v>
      </c>
      <c r="G56" s="36"/>
      <c r="H56" s="36"/>
      <c r="I56" s="116" t="s">
        <v>24</v>
      </c>
      <c r="J56" s="59" t="str">
        <f>IF(J14="","",J14)</f>
        <v>8. 3. 2019</v>
      </c>
      <c r="K56" s="36"/>
      <c r="L56" s="39"/>
    </row>
    <row r="57" spans="2:47" s="1" customFormat="1" ht="6.95" customHeight="1">
      <c r="B57" s="35"/>
      <c r="C57" s="36"/>
      <c r="D57" s="36"/>
      <c r="E57" s="36"/>
      <c r="F57" s="36"/>
      <c r="G57" s="36"/>
      <c r="H57" s="36"/>
      <c r="I57" s="115"/>
      <c r="J57" s="36"/>
      <c r="K57" s="36"/>
      <c r="L57" s="39"/>
    </row>
    <row r="58" spans="2:47" s="1" customFormat="1" ht="27.95" customHeight="1">
      <c r="B58" s="35"/>
      <c r="C58" s="30" t="s">
        <v>26</v>
      </c>
      <c r="D58" s="36"/>
      <c r="E58" s="36"/>
      <c r="F58" s="28" t="str">
        <f>E17</f>
        <v>Město Lysá nad Labem</v>
      </c>
      <c r="G58" s="36"/>
      <c r="H58" s="36"/>
      <c r="I58" s="116" t="s">
        <v>33</v>
      </c>
      <c r="J58" s="33" t="str">
        <f>E23</f>
        <v>AllPlan Projekt s.r.o.</v>
      </c>
      <c r="K58" s="36"/>
      <c r="L58" s="39"/>
    </row>
    <row r="59" spans="2:47" s="1" customFormat="1" ht="15.2" customHeight="1">
      <c r="B59" s="35"/>
      <c r="C59" s="30" t="s">
        <v>31</v>
      </c>
      <c r="D59" s="36"/>
      <c r="E59" s="36"/>
      <c r="F59" s="28" t="str">
        <f>IF(E20="","",E20)</f>
        <v>Vyplň údaj</v>
      </c>
      <c r="G59" s="36"/>
      <c r="H59" s="36"/>
      <c r="I59" s="116" t="s">
        <v>37</v>
      </c>
      <c r="J59" s="33" t="str">
        <f>E26</f>
        <v>Křišťál</v>
      </c>
      <c r="K59" s="36"/>
      <c r="L59" s="39"/>
    </row>
    <row r="60" spans="2:47" s="1" customFormat="1" ht="10.35" customHeight="1">
      <c r="B60" s="35"/>
      <c r="C60" s="36"/>
      <c r="D60" s="36"/>
      <c r="E60" s="36"/>
      <c r="F60" s="36"/>
      <c r="G60" s="36"/>
      <c r="H60" s="36"/>
      <c r="I60" s="115"/>
      <c r="J60" s="36"/>
      <c r="K60" s="36"/>
      <c r="L60" s="39"/>
    </row>
    <row r="61" spans="2:47" s="1" customFormat="1" ht="29.25" customHeight="1">
      <c r="B61" s="35"/>
      <c r="C61" s="142" t="s">
        <v>158</v>
      </c>
      <c r="D61" s="143"/>
      <c r="E61" s="143"/>
      <c r="F61" s="143"/>
      <c r="G61" s="143"/>
      <c r="H61" s="143"/>
      <c r="I61" s="144"/>
      <c r="J61" s="145" t="s">
        <v>159</v>
      </c>
      <c r="K61" s="143"/>
      <c r="L61" s="39"/>
    </row>
    <row r="62" spans="2:47" s="1" customFormat="1" ht="10.35" customHeight="1">
      <c r="B62" s="35"/>
      <c r="C62" s="36"/>
      <c r="D62" s="36"/>
      <c r="E62" s="36"/>
      <c r="F62" s="36"/>
      <c r="G62" s="36"/>
      <c r="H62" s="36"/>
      <c r="I62" s="115"/>
      <c r="J62" s="36"/>
      <c r="K62" s="36"/>
      <c r="L62" s="39"/>
    </row>
    <row r="63" spans="2:47" s="1" customFormat="1" ht="22.9" customHeight="1">
      <c r="B63" s="35"/>
      <c r="C63" s="146" t="s">
        <v>73</v>
      </c>
      <c r="D63" s="36"/>
      <c r="E63" s="36"/>
      <c r="F63" s="36"/>
      <c r="G63" s="36"/>
      <c r="H63" s="36"/>
      <c r="I63" s="115"/>
      <c r="J63" s="77">
        <f>J90</f>
        <v>0</v>
      </c>
      <c r="K63" s="36"/>
      <c r="L63" s="39"/>
      <c r="AU63" s="18" t="s">
        <v>160</v>
      </c>
    </row>
    <row r="64" spans="2:47" s="8" customFormat="1" ht="24.95" customHeight="1">
      <c r="B64" s="147"/>
      <c r="C64" s="148"/>
      <c r="D64" s="149" t="s">
        <v>161</v>
      </c>
      <c r="E64" s="150"/>
      <c r="F64" s="150"/>
      <c r="G64" s="150"/>
      <c r="H64" s="150"/>
      <c r="I64" s="151"/>
      <c r="J64" s="152">
        <f>J91</f>
        <v>0</v>
      </c>
      <c r="K64" s="148"/>
      <c r="L64" s="153"/>
    </row>
    <row r="65" spans="2:12" s="9" customFormat="1" ht="19.899999999999999" customHeight="1">
      <c r="B65" s="154"/>
      <c r="C65" s="97"/>
      <c r="D65" s="155" t="s">
        <v>165</v>
      </c>
      <c r="E65" s="156"/>
      <c r="F65" s="156"/>
      <c r="G65" s="156"/>
      <c r="H65" s="156"/>
      <c r="I65" s="157"/>
      <c r="J65" s="158">
        <f>J92</f>
        <v>0</v>
      </c>
      <c r="K65" s="97"/>
      <c r="L65" s="159"/>
    </row>
    <row r="66" spans="2:12" s="8" customFormat="1" ht="24.95" customHeight="1">
      <c r="B66" s="147"/>
      <c r="C66" s="148"/>
      <c r="D66" s="149" t="s">
        <v>639</v>
      </c>
      <c r="E66" s="150"/>
      <c r="F66" s="150"/>
      <c r="G66" s="150"/>
      <c r="H66" s="150"/>
      <c r="I66" s="151"/>
      <c r="J66" s="152">
        <f>J99</f>
        <v>0</v>
      </c>
      <c r="K66" s="148"/>
      <c r="L66" s="153"/>
    </row>
    <row r="67" spans="2:12" s="9" customFormat="1" ht="19.899999999999999" customHeight="1">
      <c r="B67" s="154"/>
      <c r="C67" s="97"/>
      <c r="D67" s="155" t="s">
        <v>742</v>
      </c>
      <c r="E67" s="156"/>
      <c r="F67" s="156"/>
      <c r="G67" s="156"/>
      <c r="H67" s="156"/>
      <c r="I67" s="157"/>
      <c r="J67" s="158">
        <f>J100</f>
        <v>0</v>
      </c>
      <c r="K67" s="97"/>
      <c r="L67" s="159"/>
    </row>
    <row r="68" spans="2:12" s="9" customFormat="1" ht="19.899999999999999" customHeight="1">
      <c r="B68" s="154"/>
      <c r="C68" s="97"/>
      <c r="D68" s="155" t="s">
        <v>640</v>
      </c>
      <c r="E68" s="156"/>
      <c r="F68" s="156"/>
      <c r="G68" s="156"/>
      <c r="H68" s="156"/>
      <c r="I68" s="157"/>
      <c r="J68" s="158">
        <f>J113</f>
        <v>0</v>
      </c>
      <c r="K68" s="97"/>
      <c r="L68" s="159"/>
    </row>
    <row r="69" spans="2:12" s="1" customFormat="1" ht="21.75" customHeight="1">
      <c r="B69" s="35"/>
      <c r="C69" s="36"/>
      <c r="D69" s="36"/>
      <c r="E69" s="36"/>
      <c r="F69" s="36"/>
      <c r="G69" s="36"/>
      <c r="H69" s="36"/>
      <c r="I69" s="115"/>
      <c r="J69" s="36"/>
      <c r="K69" s="36"/>
      <c r="L69" s="39"/>
    </row>
    <row r="70" spans="2:12" s="1" customFormat="1" ht="6.95" customHeight="1">
      <c r="B70" s="47"/>
      <c r="C70" s="48"/>
      <c r="D70" s="48"/>
      <c r="E70" s="48"/>
      <c r="F70" s="48"/>
      <c r="G70" s="48"/>
      <c r="H70" s="48"/>
      <c r="I70" s="138"/>
      <c r="J70" s="48"/>
      <c r="K70" s="48"/>
      <c r="L70" s="39"/>
    </row>
    <row r="74" spans="2:12" s="1" customFormat="1" ht="6.95" customHeight="1">
      <c r="B74" s="49"/>
      <c r="C74" s="50"/>
      <c r="D74" s="50"/>
      <c r="E74" s="50"/>
      <c r="F74" s="50"/>
      <c r="G74" s="50"/>
      <c r="H74" s="50"/>
      <c r="I74" s="141"/>
      <c r="J74" s="50"/>
      <c r="K74" s="50"/>
      <c r="L74" s="39"/>
    </row>
    <row r="75" spans="2:12" s="1" customFormat="1" ht="24.95" customHeight="1">
      <c r="B75" s="35"/>
      <c r="C75" s="24" t="s">
        <v>167</v>
      </c>
      <c r="D75" s="36"/>
      <c r="E75" s="36"/>
      <c r="F75" s="36"/>
      <c r="G75" s="36"/>
      <c r="H75" s="36"/>
      <c r="I75" s="115"/>
      <c r="J75" s="36"/>
      <c r="K75" s="36"/>
      <c r="L75" s="39"/>
    </row>
    <row r="76" spans="2:12" s="1" customFormat="1" ht="6.95" customHeight="1">
      <c r="B76" s="35"/>
      <c r="C76" s="36"/>
      <c r="D76" s="36"/>
      <c r="E76" s="36"/>
      <c r="F76" s="36"/>
      <c r="G76" s="36"/>
      <c r="H76" s="36"/>
      <c r="I76" s="115"/>
      <c r="J76" s="36"/>
      <c r="K76" s="36"/>
      <c r="L76" s="39"/>
    </row>
    <row r="77" spans="2:12" s="1" customFormat="1" ht="12" customHeight="1">
      <c r="B77" s="35"/>
      <c r="C77" s="30" t="s">
        <v>16</v>
      </c>
      <c r="D77" s="36"/>
      <c r="E77" s="36"/>
      <c r="F77" s="36"/>
      <c r="G77" s="36"/>
      <c r="H77" s="36"/>
      <c r="I77" s="115"/>
      <c r="J77" s="36"/>
      <c r="K77" s="36"/>
      <c r="L77" s="39"/>
    </row>
    <row r="78" spans="2:12" s="1" customFormat="1" ht="16.5" customHeight="1">
      <c r="B78" s="35"/>
      <c r="C78" s="36"/>
      <c r="D78" s="36"/>
      <c r="E78" s="394" t="str">
        <f>E7</f>
        <v>PD aktualizace - parkoviště P+R ČD, Lysá nad Labem</v>
      </c>
      <c r="F78" s="395"/>
      <c r="G78" s="395"/>
      <c r="H78" s="395"/>
      <c r="I78" s="115"/>
      <c r="J78" s="36"/>
      <c r="K78" s="36"/>
      <c r="L78" s="39"/>
    </row>
    <row r="79" spans="2:12" ht="12" customHeight="1">
      <c r="B79" s="22"/>
      <c r="C79" s="30" t="s">
        <v>152</v>
      </c>
      <c r="D79" s="23"/>
      <c r="E79" s="23"/>
      <c r="F79" s="23"/>
      <c r="G79" s="23"/>
      <c r="H79" s="23"/>
      <c r="J79" s="23"/>
      <c r="K79" s="23"/>
      <c r="L79" s="21"/>
    </row>
    <row r="80" spans="2:12" s="1" customFormat="1" ht="16.5" customHeight="1">
      <c r="B80" s="35"/>
      <c r="C80" s="36"/>
      <c r="D80" s="36"/>
      <c r="E80" s="394" t="s">
        <v>153</v>
      </c>
      <c r="F80" s="393"/>
      <c r="G80" s="393"/>
      <c r="H80" s="393"/>
      <c r="I80" s="115"/>
      <c r="J80" s="36"/>
      <c r="K80" s="36"/>
      <c r="L80" s="39"/>
    </row>
    <row r="81" spans="2:65" s="1" customFormat="1" ht="12" customHeight="1">
      <c r="B81" s="35"/>
      <c r="C81" s="30" t="s">
        <v>154</v>
      </c>
      <c r="D81" s="36"/>
      <c r="E81" s="36"/>
      <c r="F81" s="36"/>
      <c r="G81" s="36"/>
      <c r="H81" s="36"/>
      <c r="I81" s="115"/>
      <c r="J81" s="36"/>
      <c r="K81" s="36"/>
      <c r="L81" s="39"/>
    </row>
    <row r="82" spans="2:65" s="1" customFormat="1" ht="16.5" customHeight="1">
      <c r="B82" s="35"/>
      <c r="C82" s="36"/>
      <c r="D82" s="36"/>
      <c r="E82" s="377" t="str">
        <f>E11</f>
        <v>451 - SO 451 Úprava trasy DOK ČD Telematika</v>
      </c>
      <c r="F82" s="393"/>
      <c r="G82" s="393"/>
      <c r="H82" s="393"/>
      <c r="I82" s="115"/>
      <c r="J82" s="36"/>
      <c r="K82" s="36"/>
      <c r="L82" s="39"/>
    </row>
    <row r="83" spans="2:65" s="1" customFormat="1" ht="6.95" customHeight="1">
      <c r="B83" s="35"/>
      <c r="C83" s="36"/>
      <c r="D83" s="36"/>
      <c r="E83" s="36"/>
      <c r="F83" s="36"/>
      <c r="G83" s="36"/>
      <c r="H83" s="36"/>
      <c r="I83" s="115"/>
      <c r="J83" s="36"/>
      <c r="K83" s="36"/>
      <c r="L83" s="39"/>
    </row>
    <row r="84" spans="2:65" s="1" customFormat="1" ht="12" customHeight="1">
      <c r="B84" s="35"/>
      <c r="C84" s="30" t="s">
        <v>22</v>
      </c>
      <c r="D84" s="36"/>
      <c r="E84" s="36"/>
      <c r="F84" s="28" t="str">
        <f>F14</f>
        <v>Čapkova ul.</v>
      </c>
      <c r="G84" s="36"/>
      <c r="H84" s="36"/>
      <c r="I84" s="116" t="s">
        <v>24</v>
      </c>
      <c r="J84" s="59" t="str">
        <f>IF(J14="","",J14)</f>
        <v>8. 3. 2019</v>
      </c>
      <c r="K84" s="36"/>
      <c r="L84" s="39"/>
    </row>
    <row r="85" spans="2:65" s="1" customFormat="1" ht="6.95" customHeight="1">
      <c r="B85" s="35"/>
      <c r="C85" s="36"/>
      <c r="D85" s="36"/>
      <c r="E85" s="36"/>
      <c r="F85" s="36"/>
      <c r="G85" s="36"/>
      <c r="H85" s="36"/>
      <c r="I85" s="115"/>
      <c r="J85" s="36"/>
      <c r="K85" s="36"/>
      <c r="L85" s="39"/>
    </row>
    <row r="86" spans="2:65" s="1" customFormat="1" ht="27.95" customHeight="1">
      <c r="B86" s="35"/>
      <c r="C86" s="30" t="s">
        <v>26</v>
      </c>
      <c r="D86" s="36"/>
      <c r="E86" s="36"/>
      <c r="F86" s="28" t="str">
        <f>E17</f>
        <v>Město Lysá nad Labem</v>
      </c>
      <c r="G86" s="36"/>
      <c r="H86" s="36"/>
      <c r="I86" s="116" t="s">
        <v>33</v>
      </c>
      <c r="J86" s="33" t="str">
        <f>E23</f>
        <v>AllPlan Projekt s.r.o.</v>
      </c>
      <c r="K86" s="36"/>
      <c r="L86" s="39"/>
    </row>
    <row r="87" spans="2:65" s="1" customFormat="1" ht="15.2" customHeight="1">
      <c r="B87" s="35"/>
      <c r="C87" s="30" t="s">
        <v>31</v>
      </c>
      <c r="D87" s="36"/>
      <c r="E87" s="36"/>
      <c r="F87" s="28" t="str">
        <f>IF(E20="","",E20)</f>
        <v>Vyplň údaj</v>
      </c>
      <c r="G87" s="36"/>
      <c r="H87" s="36"/>
      <c r="I87" s="116" t="s">
        <v>37</v>
      </c>
      <c r="J87" s="33" t="str">
        <f>E26</f>
        <v>Křišťál</v>
      </c>
      <c r="K87" s="36"/>
      <c r="L87" s="39"/>
    </row>
    <row r="88" spans="2:65" s="1" customFormat="1" ht="10.35" customHeight="1">
      <c r="B88" s="35"/>
      <c r="C88" s="36"/>
      <c r="D88" s="36"/>
      <c r="E88" s="36"/>
      <c r="F88" s="36"/>
      <c r="G88" s="36"/>
      <c r="H88" s="36"/>
      <c r="I88" s="115"/>
      <c r="J88" s="36"/>
      <c r="K88" s="36"/>
      <c r="L88" s="39"/>
    </row>
    <row r="89" spans="2:65" s="10" customFormat="1" ht="29.25" customHeight="1">
      <c r="B89" s="160"/>
      <c r="C89" s="161" t="s">
        <v>168</v>
      </c>
      <c r="D89" s="162" t="s">
        <v>60</v>
      </c>
      <c r="E89" s="162" t="s">
        <v>56</v>
      </c>
      <c r="F89" s="162" t="s">
        <v>57</v>
      </c>
      <c r="G89" s="162" t="s">
        <v>169</v>
      </c>
      <c r="H89" s="162" t="s">
        <v>170</v>
      </c>
      <c r="I89" s="163" t="s">
        <v>171</v>
      </c>
      <c r="J89" s="162" t="s">
        <v>159</v>
      </c>
      <c r="K89" s="164" t="s">
        <v>172</v>
      </c>
      <c r="L89" s="165"/>
      <c r="M89" s="68" t="s">
        <v>28</v>
      </c>
      <c r="N89" s="69" t="s">
        <v>45</v>
      </c>
      <c r="O89" s="69" t="s">
        <v>173</v>
      </c>
      <c r="P89" s="69" t="s">
        <v>174</v>
      </c>
      <c r="Q89" s="69" t="s">
        <v>175</v>
      </c>
      <c r="R89" s="69" t="s">
        <v>176</v>
      </c>
      <c r="S89" s="69" t="s">
        <v>177</v>
      </c>
      <c r="T89" s="70" t="s">
        <v>178</v>
      </c>
    </row>
    <row r="90" spans="2:65" s="1" customFormat="1" ht="22.9" customHeight="1">
      <c r="B90" s="35"/>
      <c r="C90" s="75" t="s">
        <v>179</v>
      </c>
      <c r="D90" s="36"/>
      <c r="E90" s="36"/>
      <c r="F90" s="36"/>
      <c r="G90" s="36"/>
      <c r="H90" s="36"/>
      <c r="I90" s="115"/>
      <c r="J90" s="166">
        <f>BK90</f>
        <v>0</v>
      </c>
      <c r="K90" s="36"/>
      <c r="L90" s="39"/>
      <c r="M90" s="71"/>
      <c r="N90" s="72"/>
      <c r="O90" s="72"/>
      <c r="P90" s="167">
        <f>P91+P99</f>
        <v>0</v>
      </c>
      <c r="Q90" s="72"/>
      <c r="R90" s="167">
        <f>R91+R99</f>
        <v>43.779929600000003</v>
      </c>
      <c r="S90" s="72"/>
      <c r="T90" s="168">
        <f>T91+T99</f>
        <v>0</v>
      </c>
      <c r="AT90" s="18" t="s">
        <v>74</v>
      </c>
      <c r="AU90" s="18" t="s">
        <v>160</v>
      </c>
      <c r="BK90" s="169">
        <f>BK91+BK99</f>
        <v>0</v>
      </c>
    </row>
    <row r="91" spans="2:65" s="11" customFormat="1" ht="25.9" customHeight="1">
      <c r="B91" s="170"/>
      <c r="C91" s="171"/>
      <c r="D91" s="172" t="s">
        <v>74</v>
      </c>
      <c r="E91" s="173" t="s">
        <v>180</v>
      </c>
      <c r="F91" s="173" t="s">
        <v>181</v>
      </c>
      <c r="G91" s="171"/>
      <c r="H91" s="171"/>
      <c r="I91" s="174"/>
      <c r="J91" s="175">
        <f>BK91</f>
        <v>0</v>
      </c>
      <c r="K91" s="171"/>
      <c r="L91" s="176"/>
      <c r="M91" s="177"/>
      <c r="N91" s="178"/>
      <c r="O91" s="178"/>
      <c r="P91" s="179">
        <f>P92</f>
        <v>0</v>
      </c>
      <c r="Q91" s="178"/>
      <c r="R91" s="179">
        <f>R92</f>
        <v>0</v>
      </c>
      <c r="S91" s="178"/>
      <c r="T91" s="180">
        <f>T92</f>
        <v>0</v>
      </c>
      <c r="AR91" s="181" t="s">
        <v>82</v>
      </c>
      <c r="AT91" s="182" t="s">
        <v>74</v>
      </c>
      <c r="AU91" s="182" t="s">
        <v>75</v>
      </c>
      <c r="AY91" s="181" t="s">
        <v>182</v>
      </c>
      <c r="BK91" s="183">
        <f>BK92</f>
        <v>0</v>
      </c>
    </row>
    <row r="92" spans="2:65" s="11" customFormat="1" ht="22.9" customHeight="1">
      <c r="B92" s="170"/>
      <c r="C92" s="171"/>
      <c r="D92" s="172" t="s">
        <v>74</v>
      </c>
      <c r="E92" s="184" t="s">
        <v>235</v>
      </c>
      <c r="F92" s="184" t="s">
        <v>313</v>
      </c>
      <c r="G92" s="171"/>
      <c r="H92" s="171"/>
      <c r="I92" s="174"/>
      <c r="J92" s="185">
        <f>BK92</f>
        <v>0</v>
      </c>
      <c r="K92" s="171"/>
      <c r="L92" s="176"/>
      <c r="M92" s="177"/>
      <c r="N92" s="178"/>
      <c r="O92" s="178"/>
      <c r="P92" s="179">
        <f>SUM(P93:P98)</f>
        <v>0</v>
      </c>
      <c r="Q92" s="178"/>
      <c r="R92" s="179">
        <f>SUM(R93:R98)</f>
        <v>0</v>
      </c>
      <c r="S92" s="178"/>
      <c r="T92" s="180">
        <f>SUM(T93:T98)</f>
        <v>0</v>
      </c>
      <c r="AR92" s="181" t="s">
        <v>82</v>
      </c>
      <c r="AT92" s="182" t="s">
        <v>74</v>
      </c>
      <c r="AU92" s="182" t="s">
        <v>82</v>
      </c>
      <c r="AY92" s="181" t="s">
        <v>182</v>
      </c>
      <c r="BK92" s="183">
        <f>SUM(BK93:BK98)</f>
        <v>0</v>
      </c>
    </row>
    <row r="93" spans="2:65" s="1" customFormat="1" ht="16.5" customHeight="1">
      <c r="B93" s="35"/>
      <c r="C93" s="186" t="s">
        <v>82</v>
      </c>
      <c r="D93" s="186" t="s">
        <v>184</v>
      </c>
      <c r="E93" s="187" t="s">
        <v>641</v>
      </c>
      <c r="F93" s="188" t="s">
        <v>642</v>
      </c>
      <c r="G93" s="189" t="s">
        <v>335</v>
      </c>
      <c r="H93" s="190">
        <v>1</v>
      </c>
      <c r="I93" s="191"/>
      <c r="J93" s="192">
        <f>ROUND(I93*H93,2)</f>
        <v>0</v>
      </c>
      <c r="K93" s="188" t="s">
        <v>28</v>
      </c>
      <c r="L93" s="39"/>
      <c r="M93" s="193" t="s">
        <v>28</v>
      </c>
      <c r="N93" s="194" t="s">
        <v>46</v>
      </c>
      <c r="O93" s="64"/>
      <c r="P93" s="195">
        <f>O93*H93</f>
        <v>0</v>
      </c>
      <c r="Q93" s="195">
        <v>0</v>
      </c>
      <c r="R93" s="195">
        <f>Q93*H93</f>
        <v>0</v>
      </c>
      <c r="S93" s="195">
        <v>0</v>
      </c>
      <c r="T93" s="196">
        <f>S93*H93</f>
        <v>0</v>
      </c>
      <c r="AR93" s="197" t="s">
        <v>189</v>
      </c>
      <c r="AT93" s="197" t="s">
        <v>184</v>
      </c>
      <c r="AU93" s="197" t="s">
        <v>84</v>
      </c>
      <c r="AY93" s="18" t="s">
        <v>182</v>
      </c>
      <c r="BE93" s="198">
        <f>IF(N93="základní",J93,0)</f>
        <v>0</v>
      </c>
      <c r="BF93" s="198">
        <f>IF(N93="snížená",J93,0)</f>
        <v>0</v>
      </c>
      <c r="BG93" s="198">
        <f>IF(N93="zákl. přenesená",J93,0)</f>
        <v>0</v>
      </c>
      <c r="BH93" s="198">
        <f>IF(N93="sníž. přenesená",J93,0)</f>
        <v>0</v>
      </c>
      <c r="BI93" s="198">
        <f>IF(N93="nulová",J93,0)</f>
        <v>0</v>
      </c>
      <c r="BJ93" s="18" t="s">
        <v>82</v>
      </c>
      <c r="BK93" s="198">
        <f>ROUND(I93*H93,2)</f>
        <v>0</v>
      </c>
      <c r="BL93" s="18" t="s">
        <v>189</v>
      </c>
      <c r="BM93" s="197" t="s">
        <v>914</v>
      </c>
    </row>
    <row r="94" spans="2:65" s="1" customFormat="1" ht="19.5">
      <c r="B94" s="35"/>
      <c r="C94" s="36"/>
      <c r="D94" s="199" t="s">
        <v>514</v>
      </c>
      <c r="E94" s="36"/>
      <c r="F94" s="200" t="s">
        <v>915</v>
      </c>
      <c r="G94" s="36"/>
      <c r="H94" s="36"/>
      <c r="I94" s="115"/>
      <c r="J94" s="36"/>
      <c r="K94" s="36"/>
      <c r="L94" s="39"/>
      <c r="M94" s="201"/>
      <c r="N94" s="64"/>
      <c r="O94" s="64"/>
      <c r="P94" s="64"/>
      <c r="Q94" s="64"/>
      <c r="R94" s="64"/>
      <c r="S94" s="64"/>
      <c r="T94" s="65"/>
      <c r="AT94" s="18" t="s">
        <v>514</v>
      </c>
      <c r="AU94" s="18" t="s">
        <v>84</v>
      </c>
    </row>
    <row r="95" spans="2:65" s="1" customFormat="1" ht="16.5" customHeight="1">
      <c r="B95" s="35"/>
      <c r="C95" s="186" t="s">
        <v>84</v>
      </c>
      <c r="D95" s="186" t="s">
        <v>184</v>
      </c>
      <c r="E95" s="187" t="s">
        <v>916</v>
      </c>
      <c r="F95" s="188" t="s">
        <v>917</v>
      </c>
      <c r="G95" s="189" t="s">
        <v>335</v>
      </c>
      <c r="H95" s="190">
        <v>1</v>
      </c>
      <c r="I95" s="191"/>
      <c r="J95" s="192">
        <f>ROUND(I95*H95,2)</f>
        <v>0</v>
      </c>
      <c r="K95" s="188" t="s">
        <v>28</v>
      </c>
      <c r="L95" s="39"/>
      <c r="M95" s="193" t="s">
        <v>28</v>
      </c>
      <c r="N95" s="194" t="s">
        <v>46</v>
      </c>
      <c r="O95" s="64"/>
      <c r="P95" s="195">
        <f>O95*H95</f>
        <v>0</v>
      </c>
      <c r="Q95" s="195">
        <v>0</v>
      </c>
      <c r="R95" s="195">
        <f>Q95*H95</f>
        <v>0</v>
      </c>
      <c r="S95" s="195">
        <v>0</v>
      </c>
      <c r="T95" s="196">
        <f>S95*H95</f>
        <v>0</v>
      </c>
      <c r="AR95" s="197" t="s">
        <v>189</v>
      </c>
      <c r="AT95" s="197" t="s">
        <v>184</v>
      </c>
      <c r="AU95" s="197" t="s">
        <v>84</v>
      </c>
      <c r="AY95" s="18" t="s">
        <v>182</v>
      </c>
      <c r="BE95" s="198">
        <f>IF(N95="základní",J95,0)</f>
        <v>0</v>
      </c>
      <c r="BF95" s="198">
        <f>IF(N95="snížená",J95,0)</f>
        <v>0</v>
      </c>
      <c r="BG95" s="198">
        <f>IF(N95="zákl. přenesená",J95,0)</f>
        <v>0</v>
      </c>
      <c r="BH95" s="198">
        <f>IF(N95="sníž. přenesená",J95,0)</f>
        <v>0</v>
      </c>
      <c r="BI95" s="198">
        <f>IF(N95="nulová",J95,0)</f>
        <v>0</v>
      </c>
      <c r="BJ95" s="18" t="s">
        <v>82</v>
      </c>
      <c r="BK95" s="198">
        <f>ROUND(I95*H95,2)</f>
        <v>0</v>
      </c>
      <c r="BL95" s="18" t="s">
        <v>189</v>
      </c>
      <c r="BM95" s="197" t="s">
        <v>918</v>
      </c>
    </row>
    <row r="96" spans="2:65" s="1" customFormat="1" ht="19.5">
      <c r="B96" s="35"/>
      <c r="C96" s="36"/>
      <c r="D96" s="199" t="s">
        <v>514</v>
      </c>
      <c r="E96" s="36"/>
      <c r="F96" s="200" t="s">
        <v>919</v>
      </c>
      <c r="G96" s="36"/>
      <c r="H96" s="36"/>
      <c r="I96" s="115"/>
      <c r="J96" s="36"/>
      <c r="K96" s="36"/>
      <c r="L96" s="39"/>
      <c r="M96" s="201"/>
      <c r="N96" s="64"/>
      <c r="O96" s="64"/>
      <c r="P96" s="64"/>
      <c r="Q96" s="64"/>
      <c r="R96" s="64"/>
      <c r="S96" s="64"/>
      <c r="T96" s="65"/>
      <c r="AT96" s="18" t="s">
        <v>514</v>
      </c>
      <c r="AU96" s="18" t="s">
        <v>84</v>
      </c>
    </row>
    <row r="97" spans="2:65" s="1" customFormat="1" ht="16.5" customHeight="1">
      <c r="B97" s="35"/>
      <c r="C97" s="186" t="s">
        <v>203</v>
      </c>
      <c r="D97" s="186" t="s">
        <v>184</v>
      </c>
      <c r="E97" s="187" t="s">
        <v>920</v>
      </c>
      <c r="F97" s="188" t="s">
        <v>921</v>
      </c>
      <c r="G97" s="189" t="s">
        <v>335</v>
      </c>
      <c r="H97" s="190">
        <v>1</v>
      </c>
      <c r="I97" s="191"/>
      <c r="J97" s="192">
        <f>ROUND(I97*H97,2)</f>
        <v>0</v>
      </c>
      <c r="K97" s="188" t="s">
        <v>28</v>
      </c>
      <c r="L97" s="39"/>
      <c r="M97" s="193" t="s">
        <v>28</v>
      </c>
      <c r="N97" s="194" t="s">
        <v>46</v>
      </c>
      <c r="O97" s="64"/>
      <c r="P97" s="195">
        <f>O97*H97</f>
        <v>0</v>
      </c>
      <c r="Q97" s="195">
        <v>0</v>
      </c>
      <c r="R97" s="195">
        <f>Q97*H97</f>
        <v>0</v>
      </c>
      <c r="S97" s="195">
        <v>0</v>
      </c>
      <c r="T97" s="196">
        <f>S97*H97</f>
        <v>0</v>
      </c>
      <c r="AR97" s="197" t="s">
        <v>189</v>
      </c>
      <c r="AT97" s="197" t="s">
        <v>184</v>
      </c>
      <c r="AU97" s="197" t="s">
        <v>84</v>
      </c>
      <c r="AY97" s="18" t="s">
        <v>182</v>
      </c>
      <c r="BE97" s="198">
        <f>IF(N97="základní",J97,0)</f>
        <v>0</v>
      </c>
      <c r="BF97" s="198">
        <f>IF(N97="snížená",J97,0)</f>
        <v>0</v>
      </c>
      <c r="BG97" s="198">
        <f>IF(N97="zákl. přenesená",J97,0)</f>
        <v>0</v>
      </c>
      <c r="BH97" s="198">
        <f>IF(N97="sníž. přenesená",J97,0)</f>
        <v>0</v>
      </c>
      <c r="BI97" s="198">
        <f>IF(N97="nulová",J97,0)</f>
        <v>0</v>
      </c>
      <c r="BJ97" s="18" t="s">
        <v>82</v>
      </c>
      <c r="BK97" s="198">
        <f>ROUND(I97*H97,2)</f>
        <v>0</v>
      </c>
      <c r="BL97" s="18" t="s">
        <v>189</v>
      </c>
      <c r="BM97" s="197" t="s">
        <v>922</v>
      </c>
    </row>
    <row r="98" spans="2:65" s="1" customFormat="1" ht="19.5">
      <c r="B98" s="35"/>
      <c r="C98" s="36"/>
      <c r="D98" s="199" t="s">
        <v>514</v>
      </c>
      <c r="E98" s="36"/>
      <c r="F98" s="200" t="s">
        <v>923</v>
      </c>
      <c r="G98" s="36"/>
      <c r="H98" s="36"/>
      <c r="I98" s="115"/>
      <c r="J98" s="36"/>
      <c r="K98" s="36"/>
      <c r="L98" s="39"/>
      <c r="M98" s="201"/>
      <c r="N98" s="64"/>
      <c r="O98" s="64"/>
      <c r="P98" s="64"/>
      <c r="Q98" s="64"/>
      <c r="R98" s="64"/>
      <c r="S98" s="64"/>
      <c r="T98" s="65"/>
      <c r="AT98" s="18" t="s">
        <v>514</v>
      </c>
      <c r="AU98" s="18" t="s">
        <v>84</v>
      </c>
    </row>
    <row r="99" spans="2:65" s="11" customFormat="1" ht="25.9" customHeight="1">
      <c r="B99" s="170"/>
      <c r="C99" s="171"/>
      <c r="D99" s="172" t="s">
        <v>74</v>
      </c>
      <c r="E99" s="173" t="s">
        <v>269</v>
      </c>
      <c r="F99" s="173" t="s">
        <v>645</v>
      </c>
      <c r="G99" s="171"/>
      <c r="H99" s="171"/>
      <c r="I99" s="174"/>
      <c r="J99" s="175">
        <f>BK99</f>
        <v>0</v>
      </c>
      <c r="K99" s="171"/>
      <c r="L99" s="176"/>
      <c r="M99" s="177"/>
      <c r="N99" s="178"/>
      <c r="O99" s="178"/>
      <c r="P99" s="179">
        <f>P100+P113</f>
        <v>0</v>
      </c>
      <c r="Q99" s="178"/>
      <c r="R99" s="179">
        <f>R100+R113</f>
        <v>43.779929600000003</v>
      </c>
      <c r="S99" s="178"/>
      <c r="T99" s="180">
        <f>T100+T113</f>
        <v>0</v>
      </c>
      <c r="AR99" s="181" t="s">
        <v>203</v>
      </c>
      <c r="AT99" s="182" t="s">
        <v>74</v>
      </c>
      <c r="AU99" s="182" t="s">
        <v>75</v>
      </c>
      <c r="AY99" s="181" t="s">
        <v>182</v>
      </c>
      <c r="BK99" s="183">
        <f>BK100+BK113</f>
        <v>0</v>
      </c>
    </row>
    <row r="100" spans="2:65" s="11" customFormat="1" ht="22.9" customHeight="1">
      <c r="B100" s="170"/>
      <c r="C100" s="171"/>
      <c r="D100" s="172" t="s">
        <v>74</v>
      </c>
      <c r="E100" s="184" t="s">
        <v>808</v>
      </c>
      <c r="F100" s="184" t="s">
        <v>809</v>
      </c>
      <c r="G100" s="171"/>
      <c r="H100" s="171"/>
      <c r="I100" s="174"/>
      <c r="J100" s="185">
        <f>BK100</f>
        <v>0</v>
      </c>
      <c r="K100" s="171"/>
      <c r="L100" s="176"/>
      <c r="M100" s="177"/>
      <c r="N100" s="178"/>
      <c r="O100" s="178"/>
      <c r="P100" s="179">
        <f>SUM(P101:P112)</f>
        <v>0</v>
      </c>
      <c r="Q100" s="178"/>
      <c r="R100" s="179">
        <f>SUM(R101:R112)</f>
        <v>0</v>
      </c>
      <c r="S100" s="178"/>
      <c r="T100" s="180">
        <f>SUM(T101:T112)</f>
        <v>0</v>
      </c>
      <c r="AR100" s="181" t="s">
        <v>203</v>
      </c>
      <c r="AT100" s="182" t="s">
        <v>74</v>
      </c>
      <c r="AU100" s="182" t="s">
        <v>82</v>
      </c>
      <c r="AY100" s="181" t="s">
        <v>182</v>
      </c>
      <c r="BK100" s="183">
        <f>SUM(BK101:BK112)</f>
        <v>0</v>
      </c>
    </row>
    <row r="101" spans="2:65" s="1" customFormat="1" ht="16.5" customHeight="1">
      <c r="B101" s="35"/>
      <c r="C101" s="186" t="s">
        <v>189</v>
      </c>
      <c r="D101" s="186" t="s">
        <v>184</v>
      </c>
      <c r="E101" s="187" t="s">
        <v>924</v>
      </c>
      <c r="F101" s="188" t="s">
        <v>925</v>
      </c>
      <c r="G101" s="189" t="s">
        <v>317</v>
      </c>
      <c r="H101" s="190">
        <v>190</v>
      </c>
      <c r="I101" s="191"/>
      <c r="J101" s="192">
        <f>ROUND(I101*H101,2)</f>
        <v>0</v>
      </c>
      <c r="K101" s="188" t="s">
        <v>188</v>
      </c>
      <c r="L101" s="39"/>
      <c r="M101" s="193" t="s">
        <v>28</v>
      </c>
      <c r="N101" s="194" t="s">
        <v>46</v>
      </c>
      <c r="O101" s="64"/>
      <c r="P101" s="195">
        <f>O101*H101</f>
        <v>0</v>
      </c>
      <c r="Q101" s="195">
        <v>0</v>
      </c>
      <c r="R101" s="195">
        <f>Q101*H101</f>
        <v>0</v>
      </c>
      <c r="S101" s="195">
        <v>0</v>
      </c>
      <c r="T101" s="196">
        <f>S101*H101</f>
        <v>0</v>
      </c>
      <c r="AR101" s="197" t="s">
        <v>650</v>
      </c>
      <c r="AT101" s="197" t="s">
        <v>184</v>
      </c>
      <c r="AU101" s="197" t="s">
        <v>84</v>
      </c>
      <c r="AY101" s="18" t="s">
        <v>182</v>
      </c>
      <c r="BE101" s="198">
        <f>IF(N101="základní",J101,0)</f>
        <v>0</v>
      </c>
      <c r="BF101" s="198">
        <f>IF(N101="snížená",J101,0)</f>
        <v>0</v>
      </c>
      <c r="BG101" s="198">
        <f>IF(N101="zákl. přenesená",J101,0)</f>
        <v>0</v>
      </c>
      <c r="BH101" s="198">
        <f>IF(N101="sníž. přenesená",J101,0)</f>
        <v>0</v>
      </c>
      <c r="BI101" s="198">
        <f>IF(N101="nulová",J101,0)</f>
        <v>0</v>
      </c>
      <c r="BJ101" s="18" t="s">
        <v>82</v>
      </c>
      <c r="BK101" s="198">
        <f>ROUND(I101*H101,2)</f>
        <v>0</v>
      </c>
      <c r="BL101" s="18" t="s">
        <v>650</v>
      </c>
      <c r="BM101" s="197" t="s">
        <v>926</v>
      </c>
    </row>
    <row r="102" spans="2:65" s="12" customFormat="1">
      <c r="B102" s="202"/>
      <c r="C102" s="203"/>
      <c r="D102" s="199" t="s">
        <v>193</v>
      </c>
      <c r="E102" s="204" t="s">
        <v>28</v>
      </c>
      <c r="F102" s="205" t="s">
        <v>927</v>
      </c>
      <c r="G102" s="203"/>
      <c r="H102" s="206">
        <v>190</v>
      </c>
      <c r="I102" s="207"/>
      <c r="J102" s="203"/>
      <c r="K102" s="203"/>
      <c r="L102" s="208"/>
      <c r="M102" s="209"/>
      <c r="N102" s="210"/>
      <c r="O102" s="210"/>
      <c r="P102" s="210"/>
      <c r="Q102" s="210"/>
      <c r="R102" s="210"/>
      <c r="S102" s="210"/>
      <c r="T102" s="211"/>
      <c r="AT102" s="212" t="s">
        <v>193</v>
      </c>
      <c r="AU102" s="212" t="s">
        <v>84</v>
      </c>
      <c r="AV102" s="12" t="s">
        <v>84</v>
      </c>
      <c r="AW102" s="12" t="s">
        <v>36</v>
      </c>
      <c r="AX102" s="12" t="s">
        <v>82</v>
      </c>
      <c r="AY102" s="212" t="s">
        <v>182</v>
      </c>
    </row>
    <row r="103" spans="2:65" s="1" customFormat="1" ht="16.5" customHeight="1">
      <c r="B103" s="35"/>
      <c r="C103" s="224" t="s">
        <v>214</v>
      </c>
      <c r="D103" s="224" t="s">
        <v>269</v>
      </c>
      <c r="E103" s="225" t="s">
        <v>928</v>
      </c>
      <c r="F103" s="226" t="s">
        <v>929</v>
      </c>
      <c r="G103" s="227" t="s">
        <v>265</v>
      </c>
      <c r="H103" s="228">
        <v>192.85</v>
      </c>
      <c r="I103" s="229"/>
      <c r="J103" s="230">
        <f>ROUND(I103*H103,2)</f>
        <v>0</v>
      </c>
      <c r="K103" s="226" t="s">
        <v>28</v>
      </c>
      <c r="L103" s="231"/>
      <c r="M103" s="232" t="s">
        <v>28</v>
      </c>
      <c r="N103" s="233" t="s">
        <v>46</v>
      </c>
      <c r="O103" s="64"/>
      <c r="P103" s="195">
        <f>O103*H103</f>
        <v>0</v>
      </c>
      <c r="Q103" s="195">
        <v>0</v>
      </c>
      <c r="R103" s="195">
        <f>Q103*H103</f>
        <v>0</v>
      </c>
      <c r="S103" s="195">
        <v>0</v>
      </c>
      <c r="T103" s="196">
        <f>S103*H103</f>
        <v>0</v>
      </c>
      <c r="AR103" s="197" t="s">
        <v>806</v>
      </c>
      <c r="AT103" s="197" t="s">
        <v>269</v>
      </c>
      <c r="AU103" s="197" t="s">
        <v>84</v>
      </c>
      <c r="AY103" s="18" t="s">
        <v>182</v>
      </c>
      <c r="BE103" s="198">
        <f>IF(N103="základní",J103,0)</f>
        <v>0</v>
      </c>
      <c r="BF103" s="198">
        <f>IF(N103="snížená",J103,0)</f>
        <v>0</v>
      </c>
      <c r="BG103" s="198">
        <f>IF(N103="zákl. přenesená",J103,0)</f>
        <v>0</v>
      </c>
      <c r="BH103" s="198">
        <f>IF(N103="sníž. přenesená",J103,0)</f>
        <v>0</v>
      </c>
      <c r="BI103" s="198">
        <f>IF(N103="nulová",J103,0)</f>
        <v>0</v>
      </c>
      <c r="BJ103" s="18" t="s">
        <v>82</v>
      </c>
      <c r="BK103" s="198">
        <f>ROUND(I103*H103,2)</f>
        <v>0</v>
      </c>
      <c r="BL103" s="18" t="s">
        <v>650</v>
      </c>
      <c r="BM103" s="197" t="s">
        <v>930</v>
      </c>
    </row>
    <row r="104" spans="2:65" s="1" customFormat="1" ht="29.25">
      <c r="B104" s="35"/>
      <c r="C104" s="36"/>
      <c r="D104" s="199" t="s">
        <v>514</v>
      </c>
      <c r="E104" s="36"/>
      <c r="F104" s="200" t="s">
        <v>931</v>
      </c>
      <c r="G104" s="36"/>
      <c r="H104" s="36"/>
      <c r="I104" s="115"/>
      <c r="J104" s="36"/>
      <c r="K104" s="36"/>
      <c r="L104" s="39"/>
      <c r="M104" s="201"/>
      <c r="N104" s="64"/>
      <c r="O104" s="64"/>
      <c r="P104" s="64"/>
      <c r="Q104" s="64"/>
      <c r="R104" s="64"/>
      <c r="S104" s="64"/>
      <c r="T104" s="65"/>
      <c r="AT104" s="18" t="s">
        <v>514</v>
      </c>
      <c r="AU104" s="18" t="s">
        <v>84</v>
      </c>
    </row>
    <row r="105" spans="2:65" s="12" customFormat="1">
      <c r="B105" s="202"/>
      <c r="C105" s="203"/>
      <c r="D105" s="199" t="s">
        <v>193</v>
      </c>
      <c r="E105" s="204" t="s">
        <v>28</v>
      </c>
      <c r="F105" s="205" t="s">
        <v>932</v>
      </c>
      <c r="G105" s="203"/>
      <c r="H105" s="206">
        <v>192.85</v>
      </c>
      <c r="I105" s="207"/>
      <c r="J105" s="203"/>
      <c r="K105" s="203"/>
      <c r="L105" s="208"/>
      <c r="M105" s="209"/>
      <c r="N105" s="210"/>
      <c r="O105" s="210"/>
      <c r="P105" s="210"/>
      <c r="Q105" s="210"/>
      <c r="R105" s="210"/>
      <c r="S105" s="210"/>
      <c r="T105" s="211"/>
      <c r="AT105" s="212" t="s">
        <v>193</v>
      </c>
      <c r="AU105" s="212" t="s">
        <v>84</v>
      </c>
      <c r="AV105" s="12" t="s">
        <v>84</v>
      </c>
      <c r="AW105" s="12" t="s">
        <v>36</v>
      </c>
      <c r="AX105" s="12" t="s">
        <v>82</v>
      </c>
      <c r="AY105" s="212" t="s">
        <v>182</v>
      </c>
    </row>
    <row r="106" spans="2:65" s="1" customFormat="1" ht="16.5" customHeight="1">
      <c r="B106" s="35"/>
      <c r="C106" s="186" t="s">
        <v>220</v>
      </c>
      <c r="D106" s="186" t="s">
        <v>184</v>
      </c>
      <c r="E106" s="187" t="s">
        <v>933</v>
      </c>
      <c r="F106" s="188" t="s">
        <v>934</v>
      </c>
      <c r="G106" s="189" t="s">
        <v>265</v>
      </c>
      <c r="H106" s="190">
        <v>1</v>
      </c>
      <c r="I106" s="191"/>
      <c r="J106" s="192">
        <f>ROUND(I106*H106,2)</f>
        <v>0</v>
      </c>
      <c r="K106" s="188" t="s">
        <v>188</v>
      </c>
      <c r="L106" s="39"/>
      <c r="M106" s="193" t="s">
        <v>28</v>
      </c>
      <c r="N106" s="194" t="s">
        <v>46</v>
      </c>
      <c r="O106" s="64"/>
      <c r="P106" s="195">
        <f>O106*H106</f>
        <v>0</v>
      </c>
      <c r="Q106" s="195">
        <v>0</v>
      </c>
      <c r="R106" s="195">
        <f>Q106*H106</f>
        <v>0</v>
      </c>
      <c r="S106" s="195">
        <v>0</v>
      </c>
      <c r="T106" s="196">
        <f>S106*H106</f>
        <v>0</v>
      </c>
      <c r="AR106" s="197" t="s">
        <v>650</v>
      </c>
      <c r="AT106" s="197" t="s">
        <v>184</v>
      </c>
      <c r="AU106" s="197" t="s">
        <v>84</v>
      </c>
      <c r="AY106" s="18" t="s">
        <v>182</v>
      </c>
      <c r="BE106" s="198">
        <f>IF(N106="základní",J106,0)</f>
        <v>0</v>
      </c>
      <c r="BF106" s="198">
        <f>IF(N106="snížená",J106,0)</f>
        <v>0</v>
      </c>
      <c r="BG106" s="198">
        <f>IF(N106="zákl. přenesená",J106,0)</f>
        <v>0</v>
      </c>
      <c r="BH106" s="198">
        <f>IF(N106="sníž. přenesená",J106,0)</f>
        <v>0</v>
      </c>
      <c r="BI106" s="198">
        <f>IF(N106="nulová",J106,0)</f>
        <v>0</v>
      </c>
      <c r="BJ106" s="18" t="s">
        <v>82</v>
      </c>
      <c r="BK106" s="198">
        <f>ROUND(I106*H106,2)</f>
        <v>0</v>
      </c>
      <c r="BL106" s="18" t="s">
        <v>650</v>
      </c>
      <c r="BM106" s="197" t="s">
        <v>935</v>
      </c>
    </row>
    <row r="107" spans="2:65" s="1" customFormat="1" ht="16.5" customHeight="1">
      <c r="B107" s="35"/>
      <c r="C107" s="186" t="s">
        <v>225</v>
      </c>
      <c r="D107" s="186" t="s">
        <v>184</v>
      </c>
      <c r="E107" s="187" t="s">
        <v>936</v>
      </c>
      <c r="F107" s="188" t="s">
        <v>937</v>
      </c>
      <c r="G107" s="189" t="s">
        <v>818</v>
      </c>
      <c r="H107" s="190">
        <v>0.19</v>
      </c>
      <c r="I107" s="191"/>
      <c r="J107" s="192">
        <f>ROUND(I107*H107,2)</f>
        <v>0</v>
      </c>
      <c r="K107" s="188" t="s">
        <v>188</v>
      </c>
      <c r="L107" s="39"/>
      <c r="M107" s="193" t="s">
        <v>28</v>
      </c>
      <c r="N107" s="194" t="s">
        <v>46</v>
      </c>
      <c r="O107" s="64"/>
      <c r="P107" s="195">
        <f>O107*H107</f>
        <v>0</v>
      </c>
      <c r="Q107" s="195">
        <v>0</v>
      </c>
      <c r="R107" s="195">
        <f>Q107*H107</f>
        <v>0</v>
      </c>
      <c r="S107" s="195">
        <v>0</v>
      </c>
      <c r="T107" s="196">
        <f>S107*H107</f>
        <v>0</v>
      </c>
      <c r="AR107" s="197" t="s">
        <v>650</v>
      </c>
      <c r="AT107" s="197" t="s">
        <v>184</v>
      </c>
      <c r="AU107" s="197" t="s">
        <v>84</v>
      </c>
      <c r="AY107" s="18" t="s">
        <v>182</v>
      </c>
      <c r="BE107" s="198">
        <f>IF(N107="základní",J107,0)</f>
        <v>0</v>
      </c>
      <c r="BF107" s="198">
        <f>IF(N107="snížená",J107,0)</f>
        <v>0</v>
      </c>
      <c r="BG107" s="198">
        <f>IF(N107="zákl. přenesená",J107,0)</f>
        <v>0</v>
      </c>
      <c r="BH107" s="198">
        <f>IF(N107="sníž. přenesená",J107,0)</f>
        <v>0</v>
      </c>
      <c r="BI107" s="198">
        <f>IF(N107="nulová",J107,0)</f>
        <v>0</v>
      </c>
      <c r="BJ107" s="18" t="s">
        <v>82</v>
      </c>
      <c r="BK107" s="198">
        <f>ROUND(I107*H107,2)</f>
        <v>0</v>
      </c>
      <c r="BL107" s="18" t="s">
        <v>650</v>
      </c>
      <c r="BM107" s="197" t="s">
        <v>938</v>
      </c>
    </row>
    <row r="108" spans="2:65" s="1" customFormat="1" ht="16.5" customHeight="1">
      <c r="B108" s="35"/>
      <c r="C108" s="186" t="s">
        <v>230</v>
      </c>
      <c r="D108" s="186" t="s">
        <v>184</v>
      </c>
      <c r="E108" s="187" t="s">
        <v>939</v>
      </c>
      <c r="F108" s="188" t="s">
        <v>940</v>
      </c>
      <c r="G108" s="189" t="s">
        <v>265</v>
      </c>
      <c r="H108" s="190">
        <v>2</v>
      </c>
      <c r="I108" s="191"/>
      <c r="J108" s="192">
        <f>ROUND(I108*H108,2)</f>
        <v>0</v>
      </c>
      <c r="K108" s="188" t="s">
        <v>188</v>
      </c>
      <c r="L108" s="39"/>
      <c r="M108" s="193" t="s">
        <v>28</v>
      </c>
      <c r="N108" s="194" t="s">
        <v>46</v>
      </c>
      <c r="O108" s="64"/>
      <c r="P108" s="195">
        <f>O108*H108</f>
        <v>0</v>
      </c>
      <c r="Q108" s="195">
        <v>0</v>
      </c>
      <c r="R108" s="195">
        <f>Q108*H108</f>
        <v>0</v>
      </c>
      <c r="S108" s="195">
        <v>0</v>
      </c>
      <c r="T108" s="196">
        <f>S108*H108</f>
        <v>0</v>
      </c>
      <c r="AR108" s="197" t="s">
        <v>650</v>
      </c>
      <c r="AT108" s="197" t="s">
        <v>184</v>
      </c>
      <c r="AU108" s="197" t="s">
        <v>84</v>
      </c>
      <c r="AY108" s="18" t="s">
        <v>182</v>
      </c>
      <c r="BE108" s="198">
        <f>IF(N108="základní",J108,0)</f>
        <v>0</v>
      </c>
      <c r="BF108" s="198">
        <f>IF(N108="snížená",J108,0)</f>
        <v>0</v>
      </c>
      <c r="BG108" s="198">
        <f>IF(N108="zákl. přenesená",J108,0)</f>
        <v>0</v>
      </c>
      <c r="BH108" s="198">
        <f>IF(N108="sníž. přenesená",J108,0)</f>
        <v>0</v>
      </c>
      <c r="BI108" s="198">
        <f>IF(N108="nulová",J108,0)</f>
        <v>0</v>
      </c>
      <c r="BJ108" s="18" t="s">
        <v>82</v>
      </c>
      <c r="BK108" s="198">
        <f>ROUND(I108*H108,2)</f>
        <v>0</v>
      </c>
      <c r="BL108" s="18" t="s">
        <v>650</v>
      </c>
      <c r="BM108" s="197" t="s">
        <v>941</v>
      </c>
    </row>
    <row r="109" spans="2:65" s="1" customFormat="1" ht="16.5" customHeight="1">
      <c r="B109" s="35"/>
      <c r="C109" s="224" t="s">
        <v>235</v>
      </c>
      <c r="D109" s="224" t="s">
        <v>269</v>
      </c>
      <c r="E109" s="225" t="s">
        <v>942</v>
      </c>
      <c r="F109" s="226" t="s">
        <v>943</v>
      </c>
      <c r="G109" s="227" t="s">
        <v>265</v>
      </c>
      <c r="H109" s="228">
        <v>1</v>
      </c>
      <c r="I109" s="229"/>
      <c r="J109" s="230">
        <f>ROUND(I109*H109,2)</f>
        <v>0</v>
      </c>
      <c r="K109" s="226" t="s">
        <v>28</v>
      </c>
      <c r="L109" s="231"/>
      <c r="M109" s="232" t="s">
        <v>28</v>
      </c>
      <c r="N109" s="233" t="s">
        <v>46</v>
      </c>
      <c r="O109" s="64"/>
      <c r="P109" s="195">
        <f>O109*H109</f>
        <v>0</v>
      </c>
      <c r="Q109" s="195">
        <v>0</v>
      </c>
      <c r="R109" s="195">
        <f>Q109*H109</f>
        <v>0</v>
      </c>
      <c r="S109" s="195">
        <v>0</v>
      </c>
      <c r="T109" s="196">
        <f>S109*H109</f>
        <v>0</v>
      </c>
      <c r="AR109" s="197" t="s">
        <v>806</v>
      </c>
      <c r="AT109" s="197" t="s">
        <v>269</v>
      </c>
      <c r="AU109" s="197" t="s">
        <v>84</v>
      </c>
      <c r="AY109" s="18" t="s">
        <v>182</v>
      </c>
      <c r="BE109" s="198">
        <f>IF(N109="základní",J109,0)</f>
        <v>0</v>
      </c>
      <c r="BF109" s="198">
        <f>IF(N109="snížená",J109,0)</f>
        <v>0</v>
      </c>
      <c r="BG109" s="198">
        <f>IF(N109="zákl. přenesená",J109,0)</f>
        <v>0</v>
      </c>
      <c r="BH109" s="198">
        <f>IF(N109="sníž. přenesená",J109,0)</f>
        <v>0</v>
      </c>
      <c r="BI109" s="198">
        <f>IF(N109="nulová",J109,0)</f>
        <v>0</v>
      </c>
      <c r="BJ109" s="18" t="s">
        <v>82</v>
      </c>
      <c r="BK109" s="198">
        <f>ROUND(I109*H109,2)</f>
        <v>0</v>
      </c>
      <c r="BL109" s="18" t="s">
        <v>650</v>
      </c>
      <c r="BM109" s="197" t="s">
        <v>944</v>
      </c>
    </row>
    <row r="110" spans="2:65" s="1" customFormat="1" ht="19.5">
      <c r="B110" s="35"/>
      <c r="C110" s="36"/>
      <c r="D110" s="199" t="s">
        <v>514</v>
      </c>
      <c r="E110" s="36"/>
      <c r="F110" s="200" t="s">
        <v>945</v>
      </c>
      <c r="G110" s="36"/>
      <c r="H110" s="36"/>
      <c r="I110" s="115"/>
      <c r="J110" s="36"/>
      <c r="K110" s="36"/>
      <c r="L110" s="39"/>
      <c r="M110" s="201"/>
      <c r="N110" s="64"/>
      <c r="O110" s="64"/>
      <c r="P110" s="64"/>
      <c r="Q110" s="64"/>
      <c r="R110" s="64"/>
      <c r="S110" s="64"/>
      <c r="T110" s="65"/>
      <c r="AT110" s="18" t="s">
        <v>514</v>
      </c>
      <c r="AU110" s="18" t="s">
        <v>84</v>
      </c>
    </row>
    <row r="111" spans="2:65" s="1" customFormat="1" ht="16.5" customHeight="1">
      <c r="B111" s="35"/>
      <c r="C111" s="224" t="s">
        <v>240</v>
      </c>
      <c r="D111" s="224" t="s">
        <v>269</v>
      </c>
      <c r="E111" s="225" t="s">
        <v>946</v>
      </c>
      <c r="F111" s="226" t="s">
        <v>947</v>
      </c>
      <c r="G111" s="227" t="s">
        <v>265</v>
      </c>
      <c r="H111" s="228">
        <v>1</v>
      </c>
      <c r="I111" s="229"/>
      <c r="J111" s="230">
        <f>ROUND(I111*H111,2)</f>
        <v>0</v>
      </c>
      <c r="K111" s="226" t="s">
        <v>28</v>
      </c>
      <c r="L111" s="231"/>
      <c r="M111" s="232" t="s">
        <v>28</v>
      </c>
      <c r="N111" s="233" t="s">
        <v>46</v>
      </c>
      <c r="O111" s="64"/>
      <c r="P111" s="195">
        <f>O111*H111</f>
        <v>0</v>
      </c>
      <c r="Q111" s="195">
        <v>0</v>
      </c>
      <c r="R111" s="195">
        <f>Q111*H111</f>
        <v>0</v>
      </c>
      <c r="S111" s="195">
        <v>0</v>
      </c>
      <c r="T111" s="196">
        <f>S111*H111</f>
        <v>0</v>
      </c>
      <c r="AR111" s="197" t="s">
        <v>806</v>
      </c>
      <c r="AT111" s="197" t="s">
        <v>269</v>
      </c>
      <c r="AU111" s="197" t="s">
        <v>84</v>
      </c>
      <c r="AY111" s="18" t="s">
        <v>182</v>
      </c>
      <c r="BE111" s="198">
        <f>IF(N111="základní",J111,0)</f>
        <v>0</v>
      </c>
      <c r="BF111" s="198">
        <f>IF(N111="snížená",J111,0)</f>
        <v>0</v>
      </c>
      <c r="BG111" s="198">
        <f>IF(N111="zákl. přenesená",J111,0)</f>
        <v>0</v>
      </c>
      <c r="BH111" s="198">
        <f>IF(N111="sníž. přenesená",J111,0)</f>
        <v>0</v>
      </c>
      <c r="BI111" s="198">
        <f>IF(N111="nulová",J111,0)</f>
        <v>0</v>
      </c>
      <c r="BJ111" s="18" t="s">
        <v>82</v>
      </c>
      <c r="BK111" s="198">
        <f>ROUND(I111*H111,2)</f>
        <v>0</v>
      </c>
      <c r="BL111" s="18" t="s">
        <v>650</v>
      </c>
      <c r="BM111" s="197" t="s">
        <v>948</v>
      </c>
    </row>
    <row r="112" spans="2:65" s="1" customFormat="1" ht="19.5">
      <c r="B112" s="35"/>
      <c r="C112" s="36"/>
      <c r="D112" s="199" t="s">
        <v>514</v>
      </c>
      <c r="E112" s="36"/>
      <c r="F112" s="200" t="s">
        <v>949</v>
      </c>
      <c r="G112" s="36"/>
      <c r="H112" s="36"/>
      <c r="I112" s="115"/>
      <c r="J112" s="36"/>
      <c r="K112" s="36"/>
      <c r="L112" s="39"/>
      <c r="M112" s="201"/>
      <c r="N112" s="64"/>
      <c r="O112" s="64"/>
      <c r="P112" s="64"/>
      <c r="Q112" s="64"/>
      <c r="R112" s="64"/>
      <c r="S112" s="64"/>
      <c r="T112" s="65"/>
      <c r="AT112" s="18" t="s">
        <v>514</v>
      </c>
      <c r="AU112" s="18" t="s">
        <v>84</v>
      </c>
    </row>
    <row r="113" spans="2:65" s="11" customFormat="1" ht="22.9" customHeight="1">
      <c r="B113" s="170"/>
      <c r="C113" s="171"/>
      <c r="D113" s="172" t="s">
        <v>74</v>
      </c>
      <c r="E113" s="184" t="s">
        <v>646</v>
      </c>
      <c r="F113" s="184" t="s">
        <v>647</v>
      </c>
      <c r="G113" s="171"/>
      <c r="H113" s="171"/>
      <c r="I113" s="174"/>
      <c r="J113" s="185">
        <f>BK113</f>
        <v>0</v>
      </c>
      <c r="K113" s="171"/>
      <c r="L113" s="176"/>
      <c r="M113" s="177"/>
      <c r="N113" s="178"/>
      <c r="O113" s="178"/>
      <c r="P113" s="179">
        <f>SUM(P114:P146)</f>
        <v>0</v>
      </c>
      <c r="Q113" s="178"/>
      <c r="R113" s="179">
        <f>SUM(R114:R146)</f>
        <v>43.779929600000003</v>
      </c>
      <c r="S113" s="178"/>
      <c r="T113" s="180">
        <f>SUM(T114:T146)</f>
        <v>0</v>
      </c>
      <c r="AR113" s="181" t="s">
        <v>203</v>
      </c>
      <c r="AT113" s="182" t="s">
        <v>74</v>
      </c>
      <c r="AU113" s="182" t="s">
        <v>82</v>
      </c>
      <c r="AY113" s="181" t="s">
        <v>182</v>
      </c>
      <c r="BK113" s="183">
        <f>SUM(BK114:BK146)</f>
        <v>0</v>
      </c>
    </row>
    <row r="114" spans="2:65" s="1" customFormat="1" ht="36" customHeight="1">
      <c r="B114" s="35"/>
      <c r="C114" s="186" t="s">
        <v>247</v>
      </c>
      <c r="D114" s="186" t="s">
        <v>184</v>
      </c>
      <c r="E114" s="187" t="s">
        <v>950</v>
      </c>
      <c r="F114" s="188" t="s">
        <v>951</v>
      </c>
      <c r="G114" s="189" t="s">
        <v>317</v>
      </c>
      <c r="H114" s="190">
        <v>35</v>
      </c>
      <c r="I114" s="191"/>
      <c r="J114" s="192">
        <f>ROUND(I114*H114,2)</f>
        <v>0</v>
      </c>
      <c r="K114" s="188" t="s">
        <v>188</v>
      </c>
      <c r="L114" s="39"/>
      <c r="M114" s="193" t="s">
        <v>28</v>
      </c>
      <c r="N114" s="194" t="s">
        <v>46</v>
      </c>
      <c r="O114" s="64"/>
      <c r="P114" s="195">
        <f>O114*H114</f>
        <v>0</v>
      </c>
      <c r="Q114" s="195">
        <v>0</v>
      </c>
      <c r="R114" s="195">
        <f>Q114*H114</f>
        <v>0</v>
      </c>
      <c r="S114" s="195">
        <v>0</v>
      </c>
      <c r="T114" s="196">
        <f>S114*H114</f>
        <v>0</v>
      </c>
      <c r="AR114" s="197" t="s">
        <v>650</v>
      </c>
      <c r="AT114" s="197" t="s">
        <v>184</v>
      </c>
      <c r="AU114" s="197" t="s">
        <v>84</v>
      </c>
      <c r="AY114" s="18" t="s">
        <v>182</v>
      </c>
      <c r="BE114" s="198">
        <f>IF(N114="základní",J114,0)</f>
        <v>0</v>
      </c>
      <c r="BF114" s="198">
        <f>IF(N114="snížená",J114,0)</f>
        <v>0</v>
      </c>
      <c r="BG114" s="198">
        <f>IF(N114="zákl. přenesená",J114,0)</f>
        <v>0</v>
      </c>
      <c r="BH114" s="198">
        <f>IF(N114="sníž. přenesená",J114,0)</f>
        <v>0</v>
      </c>
      <c r="BI114" s="198">
        <f>IF(N114="nulová",J114,0)</f>
        <v>0</v>
      </c>
      <c r="BJ114" s="18" t="s">
        <v>82</v>
      </c>
      <c r="BK114" s="198">
        <f>ROUND(I114*H114,2)</f>
        <v>0</v>
      </c>
      <c r="BL114" s="18" t="s">
        <v>650</v>
      </c>
      <c r="BM114" s="197" t="s">
        <v>952</v>
      </c>
    </row>
    <row r="115" spans="2:65" s="12" customFormat="1">
      <c r="B115" s="202"/>
      <c r="C115" s="203"/>
      <c r="D115" s="199" t="s">
        <v>193</v>
      </c>
      <c r="E115" s="204" t="s">
        <v>28</v>
      </c>
      <c r="F115" s="205" t="s">
        <v>953</v>
      </c>
      <c r="G115" s="203"/>
      <c r="H115" s="206">
        <v>35</v>
      </c>
      <c r="I115" s="207"/>
      <c r="J115" s="203"/>
      <c r="K115" s="203"/>
      <c r="L115" s="208"/>
      <c r="M115" s="209"/>
      <c r="N115" s="210"/>
      <c r="O115" s="210"/>
      <c r="P115" s="210"/>
      <c r="Q115" s="210"/>
      <c r="R115" s="210"/>
      <c r="S115" s="210"/>
      <c r="T115" s="211"/>
      <c r="AT115" s="212" t="s">
        <v>193</v>
      </c>
      <c r="AU115" s="212" t="s">
        <v>84</v>
      </c>
      <c r="AV115" s="12" t="s">
        <v>84</v>
      </c>
      <c r="AW115" s="12" t="s">
        <v>36</v>
      </c>
      <c r="AX115" s="12" t="s">
        <v>75</v>
      </c>
      <c r="AY115" s="212" t="s">
        <v>182</v>
      </c>
    </row>
    <row r="116" spans="2:65" s="13" customFormat="1">
      <c r="B116" s="213"/>
      <c r="C116" s="214"/>
      <c r="D116" s="199" t="s">
        <v>193</v>
      </c>
      <c r="E116" s="215" t="s">
        <v>28</v>
      </c>
      <c r="F116" s="216" t="s">
        <v>196</v>
      </c>
      <c r="G116" s="214"/>
      <c r="H116" s="217">
        <v>35</v>
      </c>
      <c r="I116" s="218"/>
      <c r="J116" s="214"/>
      <c r="K116" s="214"/>
      <c r="L116" s="219"/>
      <c r="M116" s="220"/>
      <c r="N116" s="221"/>
      <c r="O116" s="221"/>
      <c r="P116" s="221"/>
      <c r="Q116" s="221"/>
      <c r="R116" s="221"/>
      <c r="S116" s="221"/>
      <c r="T116" s="222"/>
      <c r="AT116" s="223" t="s">
        <v>193</v>
      </c>
      <c r="AU116" s="223" t="s">
        <v>84</v>
      </c>
      <c r="AV116" s="13" t="s">
        <v>189</v>
      </c>
      <c r="AW116" s="13" t="s">
        <v>36</v>
      </c>
      <c r="AX116" s="13" t="s">
        <v>82</v>
      </c>
      <c r="AY116" s="223" t="s">
        <v>182</v>
      </c>
    </row>
    <row r="117" spans="2:65" s="1" customFormat="1" ht="36" customHeight="1">
      <c r="B117" s="35"/>
      <c r="C117" s="186" t="s">
        <v>254</v>
      </c>
      <c r="D117" s="186" t="s">
        <v>184</v>
      </c>
      <c r="E117" s="187" t="s">
        <v>725</v>
      </c>
      <c r="F117" s="188" t="s">
        <v>726</v>
      </c>
      <c r="G117" s="189" t="s">
        <v>317</v>
      </c>
      <c r="H117" s="190">
        <v>190</v>
      </c>
      <c r="I117" s="191"/>
      <c r="J117" s="192">
        <f>ROUND(I117*H117,2)</f>
        <v>0</v>
      </c>
      <c r="K117" s="188" t="s">
        <v>188</v>
      </c>
      <c r="L117" s="39"/>
      <c r="M117" s="193" t="s">
        <v>28</v>
      </c>
      <c r="N117" s="194" t="s">
        <v>46</v>
      </c>
      <c r="O117" s="64"/>
      <c r="P117" s="195">
        <f>O117*H117</f>
        <v>0</v>
      </c>
      <c r="Q117" s="195">
        <v>0</v>
      </c>
      <c r="R117" s="195">
        <f>Q117*H117</f>
        <v>0</v>
      </c>
      <c r="S117" s="195">
        <v>0</v>
      </c>
      <c r="T117" s="196">
        <f>S117*H117</f>
        <v>0</v>
      </c>
      <c r="AR117" s="197" t="s">
        <v>650</v>
      </c>
      <c r="AT117" s="197" t="s">
        <v>184</v>
      </c>
      <c r="AU117" s="197" t="s">
        <v>84</v>
      </c>
      <c r="AY117" s="18" t="s">
        <v>182</v>
      </c>
      <c r="BE117" s="198">
        <f>IF(N117="základní",J117,0)</f>
        <v>0</v>
      </c>
      <c r="BF117" s="198">
        <f>IF(N117="snížená",J117,0)</f>
        <v>0</v>
      </c>
      <c r="BG117" s="198">
        <f>IF(N117="zákl. přenesená",J117,0)</f>
        <v>0</v>
      </c>
      <c r="BH117" s="198">
        <f>IF(N117="sníž. přenesená",J117,0)</f>
        <v>0</v>
      </c>
      <c r="BI117" s="198">
        <f>IF(N117="nulová",J117,0)</f>
        <v>0</v>
      </c>
      <c r="BJ117" s="18" t="s">
        <v>82</v>
      </c>
      <c r="BK117" s="198">
        <f>ROUND(I117*H117,2)</f>
        <v>0</v>
      </c>
      <c r="BL117" s="18" t="s">
        <v>650</v>
      </c>
      <c r="BM117" s="197" t="s">
        <v>954</v>
      </c>
    </row>
    <row r="118" spans="2:65" s="1" customFormat="1" ht="29.25">
      <c r="B118" s="35"/>
      <c r="C118" s="36"/>
      <c r="D118" s="199" t="s">
        <v>191</v>
      </c>
      <c r="E118" s="36"/>
      <c r="F118" s="200" t="s">
        <v>728</v>
      </c>
      <c r="G118" s="36"/>
      <c r="H118" s="36"/>
      <c r="I118" s="115"/>
      <c r="J118" s="36"/>
      <c r="K118" s="36"/>
      <c r="L118" s="39"/>
      <c r="M118" s="201"/>
      <c r="N118" s="64"/>
      <c r="O118" s="64"/>
      <c r="P118" s="64"/>
      <c r="Q118" s="64"/>
      <c r="R118" s="64"/>
      <c r="S118" s="64"/>
      <c r="T118" s="65"/>
      <c r="AT118" s="18" t="s">
        <v>191</v>
      </c>
      <c r="AU118" s="18" t="s">
        <v>84</v>
      </c>
    </row>
    <row r="119" spans="2:65" s="12" customFormat="1">
      <c r="B119" s="202"/>
      <c r="C119" s="203"/>
      <c r="D119" s="199" t="s">
        <v>193</v>
      </c>
      <c r="E119" s="204" t="s">
        <v>28</v>
      </c>
      <c r="F119" s="205" t="s">
        <v>955</v>
      </c>
      <c r="G119" s="203"/>
      <c r="H119" s="206">
        <v>190</v>
      </c>
      <c r="I119" s="207"/>
      <c r="J119" s="203"/>
      <c r="K119" s="203"/>
      <c r="L119" s="208"/>
      <c r="M119" s="209"/>
      <c r="N119" s="210"/>
      <c r="O119" s="210"/>
      <c r="P119" s="210"/>
      <c r="Q119" s="210"/>
      <c r="R119" s="210"/>
      <c r="S119" s="210"/>
      <c r="T119" s="211"/>
      <c r="AT119" s="212" t="s">
        <v>193</v>
      </c>
      <c r="AU119" s="212" t="s">
        <v>84</v>
      </c>
      <c r="AV119" s="12" t="s">
        <v>84</v>
      </c>
      <c r="AW119" s="12" t="s">
        <v>36</v>
      </c>
      <c r="AX119" s="12" t="s">
        <v>82</v>
      </c>
      <c r="AY119" s="212" t="s">
        <v>182</v>
      </c>
    </row>
    <row r="120" spans="2:65" s="1" customFormat="1" ht="24" customHeight="1">
      <c r="B120" s="35"/>
      <c r="C120" s="186" t="s">
        <v>262</v>
      </c>
      <c r="D120" s="186" t="s">
        <v>184</v>
      </c>
      <c r="E120" s="187" t="s">
        <v>654</v>
      </c>
      <c r="F120" s="188" t="s">
        <v>655</v>
      </c>
      <c r="G120" s="189" t="s">
        <v>317</v>
      </c>
      <c r="H120" s="190">
        <v>92</v>
      </c>
      <c r="I120" s="191"/>
      <c r="J120" s="192">
        <f>ROUND(I120*H120,2)</f>
        <v>0</v>
      </c>
      <c r="K120" s="188" t="s">
        <v>188</v>
      </c>
      <c r="L120" s="39"/>
      <c r="M120" s="193" t="s">
        <v>28</v>
      </c>
      <c r="N120" s="194" t="s">
        <v>46</v>
      </c>
      <c r="O120" s="64"/>
      <c r="P120" s="195">
        <f>O120*H120</f>
        <v>0</v>
      </c>
      <c r="Q120" s="195">
        <v>0</v>
      </c>
      <c r="R120" s="195">
        <f>Q120*H120</f>
        <v>0</v>
      </c>
      <c r="S120" s="195">
        <v>0</v>
      </c>
      <c r="T120" s="196">
        <f>S120*H120</f>
        <v>0</v>
      </c>
      <c r="AR120" s="197" t="s">
        <v>650</v>
      </c>
      <c r="AT120" s="197" t="s">
        <v>184</v>
      </c>
      <c r="AU120" s="197" t="s">
        <v>84</v>
      </c>
      <c r="AY120" s="18" t="s">
        <v>182</v>
      </c>
      <c r="BE120" s="198">
        <f>IF(N120="základní",J120,0)</f>
        <v>0</v>
      </c>
      <c r="BF120" s="198">
        <f>IF(N120="snížená",J120,0)</f>
        <v>0</v>
      </c>
      <c r="BG120" s="198">
        <f>IF(N120="zákl. přenesená",J120,0)</f>
        <v>0</v>
      </c>
      <c r="BH120" s="198">
        <f>IF(N120="sníž. přenesená",J120,0)</f>
        <v>0</v>
      </c>
      <c r="BI120" s="198">
        <f>IF(N120="nulová",J120,0)</f>
        <v>0</v>
      </c>
      <c r="BJ120" s="18" t="s">
        <v>82</v>
      </c>
      <c r="BK120" s="198">
        <f>ROUND(I120*H120,2)</f>
        <v>0</v>
      </c>
      <c r="BL120" s="18" t="s">
        <v>650</v>
      </c>
      <c r="BM120" s="197" t="s">
        <v>656</v>
      </c>
    </row>
    <row r="121" spans="2:65" s="1" customFormat="1" ht="19.5">
      <c r="B121" s="35"/>
      <c r="C121" s="36"/>
      <c r="D121" s="199" t="s">
        <v>514</v>
      </c>
      <c r="E121" s="36"/>
      <c r="F121" s="200" t="s">
        <v>657</v>
      </c>
      <c r="G121" s="36"/>
      <c r="H121" s="36"/>
      <c r="I121" s="115"/>
      <c r="J121" s="36"/>
      <c r="K121" s="36"/>
      <c r="L121" s="39"/>
      <c r="M121" s="201"/>
      <c r="N121" s="64"/>
      <c r="O121" s="64"/>
      <c r="P121" s="64"/>
      <c r="Q121" s="64"/>
      <c r="R121" s="64"/>
      <c r="S121" s="64"/>
      <c r="T121" s="65"/>
      <c r="AT121" s="18" t="s">
        <v>514</v>
      </c>
      <c r="AU121" s="18" t="s">
        <v>84</v>
      </c>
    </row>
    <row r="122" spans="2:65" s="12" customFormat="1">
      <c r="B122" s="202"/>
      <c r="C122" s="203"/>
      <c r="D122" s="199" t="s">
        <v>193</v>
      </c>
      <c r="E122" s="204" t="s">
        <v>28</v>
      </c>
      <c r="F122" s="205" t="s">
        <v>546</v>
      </c>
      <c r="G122" s="203"/>
      <c r="H122" s="206">
        <v>46</v>
      </c>
      <c r="I122" s="207"/>
      <c r="J122" s="203"/>
      <c r="K122" s="203"/>
      <c r="L122" s="208"/>
      <c r="M122" s="209"/>
      <c r="N122" s="210"/>
      <c r="O122" s="210"/>
      <c r="P122" s="210"/>
      <c r="Q122" s="210"/>
      <c r="R122" s="210"/>
      <c r="S122" s="210"/>
      <c r="T122" s="211"/>
      <c r="AT122" s="212" t="s">
        <v>193</v>
      </c>
      <c r="AU122" s="212" t="s">
        <v>84</v>
      </c>
      <c r="AV122" s="12" t="s">
        <v>84</v>
      </c>
      <c r="AW122" s="12" t="s">
        <v>36</v>
      </c>
      <c r="AX122" s="12" t="s">
        <v>75</v>
      </c>
      <c r="AY122" s="212" t="s">
        <v>182</v>
      </c>
    </row>
    <row r="123" spans="2:65" s="12" customFormat="1">
      <c r="B123" s="202"/>
      <c r="C123" s="203"/>
      <c r="D123" s="199" t="s">
        <v>193</v>
      </c>
      <c r="E123" s="204" t="s">
        <v>28</v>
      </c>
      <c r="F123" s="205" t="s">
        <v>956</v>
      </c>
      <c r="G123" s="203"/>
      <c r="H123" s="206">
        <v>46</v>
      </c>
      <c r="I123" s="207"/>
      <c r="J123" s="203"/>
      <c r="K123" s="203"/>
      <c r="L123" s="208"/>
      <c r="M123" s="209"/>
      <c r="N123" s="210"/>
      <c r="O123" s="210"/>
      <c r="P123" s="210"/>
      <c r="Q123" s="210"/>
      <c r="R123" s="210"/>
      <c r="S123" s="210"/>
      <c r="T123" s="211"/>
      <c r="AT123" s="212" t="s">
        <v>193</v>
      </c>
      <c r="AU123" s="212" t="s">
        <v>84</v>
      </c>
      <c r="AV123" s="12" t="s">
        <v>84</v>
      </c>
      <c r="AW123" s="12" t="s">
        <v>36</v>
      </c>
      <c r="AX123" s="12" t="s">
        <v>75</v>
      </c>
      <c r="AY123" s="212" t="s">
        <v>182</v>
      </c>
    </row>
    <row r="124" spans="2:65" s="13" customFormat="1">
      <c r="B124" s="213"/>
      <c r="C124" s="214"/>
      <c r="D124" s="199" t="s">
        <v>193</v>
      </c>
      <c r="E124" s="215" t="s">
        <v>28</v>
      </c>
      <c r="F124" s="216" t="s">
        <v>196</v>
      </c>
      <c r="G124" s="214"/>
      <c r="H124" s="217">
        <v>92</v>
      </c>
      <c r="I124" s="218"/>
      <c r="J124" s="214"/>
      <c r="K124" s="214"/>
      <c r="L124" s="219"/>
      <c r="M124" s="220"/>
      <c r="N124" s="221"/>
      <c r="O124" s="221"/>
      <c r="P124" s="221"/>
      <c r="Q124" s="221"/>
      <c r="R124" s="221"/>
      <c r="S124" s="221"/>
      <c r="T124" s="222"/>
      <c r="AT124" s="223" t="s">
        <v>193</v>
      </c>
      <c r="AU124" s="223" t="s">
        <v>84</v>
      </c>
      <c r="AV124" s="13" t="s">
        <v>189</v>
      </c>
      <c r="AW124" s="13" t="s">
        <v>36</v>
      </c>
      <c r="AX124" s="13" t="s">
        <v>82</v>
      </c>
      <c r="AY124" s="223" t="s">
        <v>182</v>
      </c>
    </row>
    <row r="125" spans="2:65" s="1" customFormat="1" ht="24" customHeight="1">
      <c r="B125" s="35"/>
      <c r="C125" s="186" t="s">
        <v>268</v>
      </c>
      <c r="D125" s="186" t="s">
        <v>184</v>
      </c>
      <c r="E125" s="187" t="s">
        <v>957</v>
      </c>
      <c r="F125" s="188" t="s">
        <v>958</v>
      </c>
      <c r="G125" s="189" t="s">
        <v>317</v>
      </c>
      <c r="H125" s="190">
        <v>144</v>
      </c>
      <c r="I125" s="191"/>
      <c r="J125" s="192">
        <f>ROUND(I125*H125,2)</f>
        <v>0</v>
      </c>
      <c r="K125" s="188" t="s">
        <v>188</v>
      </c>
      <c r="L125" s="39"/>
      <c r="M125" s="193" t="s">
        <v>28</v>
      </c>
      <c r="N125" s="194" t="s">
        <v>46</v>
      </c>
      <c r="O125" s="64"/>
      <c r="P125" s="195">
        <f>O125*H125</f>
        <v>0</v>
      </c>
      <c r="Q125" s="195">
        <v>0.20300000000000001</v>
      </c>
      <c r="R125" s="195">
        <f>Q125*H125</f>
        <v>29.232000000000003</v>
      </c>
      <c r="S125" s="195">
        <v>0</v>
      </c>
      <c r="T125" s="196">
        <f>S125*H125</f>
        <v>0</v>
      </c>
      <c r="AR125" s="197" t="s">
        <v>650</v>
      </c>
      <c r="AT125" s="197" t="s">
        <v>184</v>
      </c>
      <c r="AU125" s="197" t="s">
        <v>84</v>
      </c>
      <c r="AY125" s="18" t="s">
        <v>182</v>
      </c>
      <c r="BE125" s="198">
        <f>IF(N125="základní",J125,0)</f>
        <v>0</v>
      </c>
      <c r="BF125" s="198">
        <f>IF(N125="snížená",J125,0)</f>
        <v>0</v>
      </c>
      <c r="BG125" s="198">
        <f>IF(N125="zákl. přenesená",J125,0)</f>
        <v>0</v>
      </c>
      <c r="BH125" s="198">
        <f>IF(N125="sníž. přenesená",J125,0)</f>
        <v>0</v>
      </c>
      <c r="BI125" s="198">
        <f>IF(N125="nulová",J125,0)</f>
        <v>0</v>
      </c>
      <c r="BJ125" s="18" t="s">
        <v>82</v>
      </c>
      <c r="BK125" s="198">
        <f>ROUND(I125*H125,2)</f>
        <v>0</v>
      </c>
      <c r="BL125" s="18" t="s">
        <v>650</v>
      </c>
      <c r="BM125" s="197" t="s">
        <v>959</v>
      </c>
    </row>
    <row r="126" spans="2:65" s="12" customFormat="1">
      <c r="B126" s="202"/>
      <c r="C126" s="203"/>
      <c r="D126" s="199" t="s">
        <v>193</v>
      </c>
      <c r="E126" s="204" t="s">
        <v>28</v>
      </c>
      <c r="F126" s="205" t="s">
        <v>960</v>
      </c>
      <c r="G126" s="203"/>
      <c r="H126" s="206">
        <v>144</v>
      </c>
      <c r="I126" s="207"/>
      <c r="J126" s="203"/>
      <c r="K126" s="203"/>
      <c r="L126" s="208"/>
      <c r="M126" s="209"/>
      <c r="N126" s="210"/>
      <c r="O126" s="210"/>
      <c r="P126" s="210"/>
      <c r="Q126" s="210"/>
      <c r="R126" s="210"/>
      <c r="S126" s="210"/>
      <c r="T126" s="211"/>
      <c r="AT126" s="212" t="s">
        <v>193</v>
      </c>
      <c r="AU126" s="212" t="s">
        <v>84</v>
      </c>
      <c r="AV126" s="12" t="s">
        <v>84</v>
      </c>
      <c r="AW126" s="12" t="s">
        <v>36</v>
      </c>
      <c r="AX126" s="12" t="s">
        <v>82</v>
      </c>
      <c r="AY126" s="212" t="s">
        <v>182</v>
      </c>
    </row>
    <row r="127" spans="2:65" s="1" customFormat="1" ht="24" customHeight="1">
      <c r="B127" s="35"/>
      <c r="C127" s="186" t="s">
        <v>8</v>
      </c>
      <c r="D127" s="186" t="s">
        <v>184</v>
      </c>
      <c r="E127" s="187" t="s">
        <v>961</v>
      </c>
      <c r="F127" s="188" t="s">
        <v>962</v>
      </c>
      <c r="G127" s="189" t="s">
        <v>317</v>
      </c>
      <c r="H127" s="190">
        <v>190</v>
      </c>
      <c r="I127" s="191"/>
      <c r="J127" s="192">
        <f>ROUND(I127*H127,2)</f>
        <v>0</v>
      </c>
      <c r="K127" s="188" t="s">
        <v>188</v>
      </c>
      <c r="L127" s="39"/>
      <c r="M127" s="193" t="s">
        <v>28</v>
      </c>
      <c r="N127" s="194" t="s">
        <v>46</v>
      </c>
      <c r="O127" s="64"/>
      <c r="P127" s="195">
        <f>O127*H127</f>
        <v>0</v>
      </c>
      <c r="Q127" s="195">
        <v>9.0000000000000006E-5</v>
      </c>
      <c r="R127" s="195">
        <f>Q127*H127</f>
        <v>1.7100000000000001E-2</v>
      </c>
      <c r="S127" s="195">
        <v>0</v>
      </c>
      <c r="T127" s="196">
        <f>S127*H127</f>
        <v>0</v>
      </c>
      <c r="AR127" s="197" t="s">
        <v>650</v>
      </c>
      <c r="AT127" s="197" t="s">
        <v>184</v>
      </c>
      <c r="AU127" s="197" t="s">
        <v>84</v>
      </c>
      <c r="AY127" s="18" t="s">
        <v>182</v>
      </c>
      <c r="BE127" s="198">
        <f>IF(N127="základní",J127,0)</f>
        <v>0</v>
      </c>
      <c r="BF127" s="198">
        <f>IF(N127="snížená",J127,0)</f>
        <v>0</v>
      </c>
      <c r="BG127" s="198">
        <f>IF(N127="zákl. přenesená",J127,0)</f>
        <v>0</v>
      </c>
      <c r="BH127" s="198">
        <f>IF(N127="sníž. přenesená",J127,0)</f>
        <v>0</v>
      </c>
      <c r="BI127" s="198">
        <f>IF(N127="nulová",J127,0)</f>
        <v>0</v>
      </c>
      <c r="BJ127" s="18" t="s">
        <v>82</v>
      </c>
      <c r="BK127" s="198">
        <f>ROUND(I127*H127,2)</f>
        <v>0</v>
      </c>
      <c r="BL127" s="18" t="s">
        <v>650</v>
      </c>
      <c r="BM127" s="197" t="s">
        <v>963</v>
      </c>
    </row>
    <row r="128" spans="2:65" s="1" customFormat="1" ht="16.5" customHeight="1">
      <c r="B128" s="35"/>
      <c r="C128" s="186" t="s">
        <v>276</v>
      </c>
      <c r="D128" s="186" t="s">
        <v>184</v>
      </c>
      <c r="E128" s="187" t="s">
        <v>964</v>
      </c>
      <c r="F128" s="188" t="s">
        <v>965</v>
      </c>
      <c r="G128" s="189" t="s">
        <v>317</v>
      </c>
      <c r="H128" s="190">
        <v>92</v>
      </c>
      <c r="I128" s="191"/>
      <c r="J128" s="192">
        <f>ROUND(I128*H128,2)</f>
        <v>0</v>
      </c>
      <c r="K128" s="188" t="s">
        <v>188</v>
      </c>
      <c r="L128" s="39"/>
      <c r="M128" s="193" t="s">
        <v>28</v>
      </c>
      <c r="N128" s="194" t="s">
        <v>46</v>
      </c>
      <c r="O128" s="64"/>
      <c r="P128" s="195">
        <f>O128*H128</f>
        <v>0</v>
      </c>
      <c r="Q128" s="195">
        <v>0</v>
      </c>
      <c r="R128" s="195">
        <f>Q128*H128</f>
        <v>0</v>
      </c>
      <c r="S128" s="195">
        <v>0</v>
      </c>
      <c r="T128" s="196">
        <f>S128*H128</f>
        <v>0</v>
      </c>
      <c r="AR128" s="197" t="s">
        <v>650</v>
      </c>
      <c r="AT128" s="197" t="s">
        <v>184</v>
      </c>
      <c r="AU128" s="197" t="s">
        <v>84</v>
      </c>
      <c r="AY128" s="18" t="s">
        <v>182</v>
      </c>
      <c r="BE128" s="198">
        <f>IF(N128="základní",J128,0)</f>
        <v>0</v>
      </c>
      <c r="BF128" s="198">
        <f>IF(N128="snížená",J128,0)</f>
        <v>0</v>
      </c>
      <c r="BG128" s="198">
        <f>IF(N128="zákl. přenesená",J128,0)</f>
        <v>0</v>
      </c>
      <c r="BH128" s="198">
        <f>IF(N128="sníž. přenesená",J128,0)</f>
        <v>0</v>
      </c>
      <c r="BI128" s="198">
        <f>IF(N128="nulová",J128,0)</f>
        <v>0</v>
      </c>
      <c r="BJ128" s="18" t="s">
        <v>82</v>
      </c>
      <c r="BK128" s="198">
        <f>ROUND(I128*H128,2)</f>
        <v>0</v>
      </c>
      <c r="BL128" s="18" t="s">
        <v>650</v>
      </c>
      <c r="BM128" s="197" t="s">
        <v>661</v>
      </c>
    </row>
    <row r="129" spans="2:65" s="12" customFormat="1">
      <c r="B129" s="202"/>
      <c r="C129" s="203"/>
      <c r="D129" s="199" t="s">
        <v>193</v>
      </c>
      <c r="E129" s="204" t="s">
        <v>28</v>
      </c>
      <c r="F129" s="205" t="s">
        <v>546</v>
      </c>
      <c r="G129" s="203"/>
      <c r="H129" s="206">
        <v>46</v>
      </c>
      <c r="I129" s="207"/>
      <c r="J129" s="203"/>
      <c r="K129" s="203"/>
      <c r="L129" s="208"/>
      <c r="M129" s="209"/>
      <c r="N129" s="210"/>
      <c r="O129" s="210"/>
      <c r="P129" s="210"/>
      <c r="Q129" s="210"/>
      <c r="R129" s="210"/>
      <c r="S129" s="210"/>
      <c r="T129" s="211"/>
      <c r="AT129" s="212" t="s">
        <v>193</v>
      </c>
      <c r="AU129" s="212" t="s">
        <v>84</v>
      </c>
      <c r="AV129" s="12" t="s">
        <v>84</v>
      </c>
      <c r="AW129" s="12" t="s">
        <v>36</v>
      </c>
      <c r="AX129" s="12" t="s">
        <v>75</v>
      </c>
      <c r="AY129" s="212" t="s">
        <v>182</v>
      </c>
    </row>
    <row r="130" spans="2:65" s="12" customFormat="1">
      <c r="B130" s="202"/>
      <c r="C130" s="203"/>
      <c r="D130" s="199" t="s">
        <v>193</v>
      </c>
      <c r="E130" s="204" t="s">
        <v>28</v>
      </c>
      <c r="F130" s="205" t="s">
        <v>956</v>
      </c>
      <c r="G130" s="203"/>
      <c r="H130" s="206">
        <v>46</v>
      </c>
      <c r="I130" s="207"/>
      <c r="J130" s="203"/>
      <c r="K130" s="203"/>
      <c r="L130" s="208"/>
      <c r="M130" s="209"/>
      <c r="N130" s="210"/>
      <c r="O130" s="210"/>
      <c r="P130" s="210"/>
      <c r="Q130" s="210"/>
      <c r="R130" s="210"/>
      <c r="S130" s="210"/>
      <c r="T130" s="211"/>
      <c r="AT130" s="212" t="s">
        <v>193</v>
      </c>
      <c r="AU130" s="212" t="s">
        <v>84</v>
      </c>
      <c r="AV130" s="12" t="s">
        <v>84</v>
      </c>
      <c r="AW130" s="12" t="s">
        <v>36</v>
      </c>
      <c r="AX130" s="12" t="s">
        <v>75</v>
      </c>
      <c r="AY130" s="212" t="s">
        <v>182</v>
      </c>
    </row>
    <row r="131" spans="2:65" s="14" customFormat="1">
      <c r="B131" s="237"/>
      <c r="C131" s="238"/>
      <c r="D131" s="199" t="s">
        <v>193</v>
      </c>
      <c r="E131" s="239" t="s">
        <v>28</v>
      </c>
      <c r="F131" s="240" t="s">
        <v>413</v>
      </c>
      <c r="G131" s="238"/>
      <c r="H131" s="241">
        <v>92</v>
      </c>
      <c r="I131" s="242"/>
      <c r="J131" s="238"/>
      <c r="K131" s="238"/>
      <c r="L131" s="243"/>
      <c r="M131" s="244"/>
      <c r="N131" s="245"/>
      <c r="O131" s="245"/>
      <c r="P131" s="245"/>
      <c r="Q131" s="245"/>
      <c r="R131" s="245"/>
      <c r="S131" s="245"/>
      <c r="T131" s="246"/>
      <c r="AT131" s="247" t="s">
        <v>193</v>
      </c>
      <c r="AU131" s="247" t="s">
        <v>84</v>
      </c>
      <c r="AV131" s="14" t="s">
        <v>203</v>
      </c>
      <c r="AW131" s="14" t="s">
        <v>36</v>
      </c>
      <c r="AX131" s="14" t="s">
        <v>75</v>
      </c>
      <c r="AY131" s="247" t="s">
        <v>182</v>
      </c>
    </row>
    <row r="132" spans="2:65" s="13" customFormat="1">
      <c r="B132" s="213"/>
      <c r="C132" s="214"/>
      <c r="D132" s="199" t="s">
        <v>193</v>
      </c>
      <c r="E132" s="215" t="s">
        <v>28</v>
      </c>
      <c r="F132" s="216" t="s">
        <v>196</v>
      </c>
      <c r="G132" s="214"/>
      <c r="H132" s="217">
        <v>92</v>
      </c>
      <c r="I132" s="218"/>
      <c r="J132" s="214"/>
      <c r="K132" s="214"/>
      <c r="L132" s="219"/>
      <c r="M132" s="220"/>
      <c r="N132" s="221"/>
      <c r="O132" s="221"/>
      <c r="P132" s="221"/>
      <c r="Q132" s="221"/>
      <c r="R132" s="221"/>
      <c r="S132" s="221"/>
      <c r="T132" s="222"/>
      <c r="AT132" s="223" t="s">
        <v>193</v>
      </c>
      <c r="AU132" s="223" t="s">
        <v>84</v>
      </c>
      <c r="AV132" s="13" t="s">
        <v>189</v>
      </c>
      <c r="AW132" s="13" t="s">
        <v>36</v>
      </c>
      <c r="AX132" s="13" t="s">
        <v>82</v>
      </c>
      <c r="AY132" s="223" t="s">
        <v>182</v>
      </c>
    </row>
    <row r="133" spans="2:65" s="1" customFormat="1" ht="16.5" customHeight="1">
      <c r="B133" s="35"/>
      <c r="C133" s="224" t="s">
        <v>281</v>
      </c>
      <c r="D133" s="224" t="s">
        <v>269</v>
      </c>
      <c r="E133" s="225" t="s">
        <v>966</v>
      </c>
      <c r="F133" s="226" t="s">
        <v>967</v>
      </c>
      <c r="G133" s="227" t="s">
        <v>265</v>
      </c>
      <c r="H133" s="228">
        <v>31.126999999999999</v>
      </c>
      <c r="I133" s="229"/>
      <c r="J133" s="230">
        <f>ROUND(I133*H133,2)</f>
        <v>0</v>
      </c>
      <c r="K133" s="226" t="s">
        <v>28</v>
      </c>
      <c r="L133" s="231"/>
      <c r="M133" s="232" t="s">
        <v>28</v>
      </c>
      <c r="N133" s="233" t="s">
        <v>46</v>
      </c>
      <c r="O133" s="64"/>
      <c r="P133" s="195">
        <f>O133*H133</f>
        <v>0</v>
      </c>
      <c r="Q133" s="195">
        <v>0</v>
      </c>
      <c r="R133" s="195">
        <f>Q133*H133</f>
        <v>0</v>
      </c>
      <c r="S133" s="195">
        <v>0</v>
      </c>
      <c r="T133" s="196">
        <f>S133*H133</f>
        <v>0</v>
      </c>
      <c r="AR133" s="197" t="s">
        <v>666</v>
      </c>
      <c r="AT133" s="197" t="s">
        <v>269</v>
      </c>
      <c r="AU133" s="197" t="s">
        <v>84</v>
      </c>
      <c r="AY133" s="18" t="s">
        <v>182</v>
      </c>
      <c r="BE133" s="198">
        <f>IF(N133="základní",J133,0)</f>
        <v>0</v>
      </c>
      <c r="BF133" s="198">
        <f>IF(N133="snížená",J133,0)</f>
        <v>0</v>
      </c>
      <c r="BG133" s="198">
        <f>IF(N133="zákl. přenesená",J133,0)</f>
        <v>0</v>
      </c>
      <c r="BH133" s="198">
        <f>IF(N133="sníž. přenesená",J133,0)</f>
        <v>0</v>
      </c>
      <c r="BI133" s="198">
        <f>IF(N133="nulová",J133,0)</f>
        <v>0</v>
      </c>
      <c r="BJ133" s="18" t="s">
        <v>82</v>
      </c>
      <c r="BK133" s="198">
        <f>ROUND(I133*H133,2)</f>
        <v>0</v>
      </c>
      <c r="BL133" s="18" t="s">
        <v>666</v>
      </c>
      <c r="BM133" s="197" t="s">
        <v>667</v>
      </c>
    </row>
    <row r="134" spans="2:65" s="1" customFormat="1" ht="19.5">
      <c r="B134" s="35"/>
      <c r="C134" s="36"/>
      <c r="D134" s="199" t="s">
        <v>514</v>
      </c>
      <c r="E134" s="36"/>
      <c r="F134" s="200" t="s">
        <v>968</v>
      </c>
      <c r="G134" s="36"/>
      <c r="H134" s="36"/>
      <c r="I134" s="115"/>
      <c r="J134" s="36"/>
      <c r="K134" s="36"/>
      <c r="L134" s="39"/>
      <c r="M134" s="201"/>
      <c r="N134" s="64"/>
      <c r="O134" s="64"/>
      <c r="P134" s="64"/>
      <c r="Q134" s="64"/>
      <c r="R134" s="64"/>
      <c r="S134" s="64"/>
      <c r="T134" s="65"/>
      <c r="AT134" s="18" t="s">
        <v>514</v>
      </c>
      <c r="AU134" s="18" t="s">
        <v>84</v>
      </c>
    </row>
    <row r="135" spans="2:65" s="12" customFormat="1">
      <c r="B135" s="202"/>
      <c r="C135" s="203"/>
      <c r="D135" s="199" t="s">
        <v>193</v>
      </c>
      <c r="E135" s="204" t="s">
        <v>28</v>
      </c>
      <c r="F135" s="205" t="s">
        <v>969</v>
      </c>
      <c r="G135" s="203"/>
      <c r="H135" s="206">
        <v>31.126999999999999</v>
      </c>
      <c r="I135" s="207"/>
      <c r="J135" s="203"/>
      <c r="K135" s="203"/>
      <c r="L135" s="208"/>
      <c r="M135" s="209"/>
      <c r="N135" s="210"/>
      <c r="O135" s="210"/>
      <c r="P135" s="210"/>
      <c r="Q135" s="210"/>
      <c r="R135" s="210"/>
      <c r="S135" s="210"/>
      <c r="T135" s="211"/>
      <c r="AT135" s="212" t="s">
        <v>193</v>
      </c>
      <c r="AU135" s="212" t="s">
        <v>84</v>
      </c>
      <c r="AV135" s="12" t="s">
        <v>84</v>
      </c>
      <c r="AW135" s="12" t="s">
        <v>36</v>
      </c>
      <c r="AX135" s="12" t="s">
        <v>82</v>
      </c>
      <c r="AY135" s="212" t="s">
        <v>182</v>
      </c>
    </row>
    <row r="136" spans="2:65" s="1" customFormat="1" ht="16.5" customHeight="1">
      <c r="B136" s="35"/>
      <c r="C136" s="186" t="s">
        <v>285</v>
      </c>
      <c r="D136" s="186" t="s">
        <v>184</v>
      </c>
      <c r="E136" s="187" t="s">
        <v>670</v>
      </c>
      <c r="F136" s="188" t="s">
        <v>671</v>
      </c>
      <c r="G136" s="189" t="s">
        <v>187</v>
      </c>
      <c r="H136" s="190">
        <v>6.44</v>
      </c>
      <c r="I136" s="191"/>
      <c r="J136" s="192">
        <f>ROUND(I136*H136,2)</f>
        <v>0</v>
      </c>
      <c r="K136" s="188" t="s">
        <v>188</v>
      </c>
      <c r="L136" s="39"/>
      <c r="M136" s="193" t="s">
        <v>28</v>
      </c>
      <c r="N136" s="194" t="s">
        <v>46</v>
      </c>
      <c r="O136" s="64"/>
      <c r="P136" s="195">
        <f>O136*H136</f>
        <v>0</v>
      </c>
      <c r="Q136" s="195">
        <v>2.2563399999999998</v>
      </c>
      <c r="R136" s="195">
        <f>Q136*H136</f>
        <v>14.530829599999999</v>
      </c>
      <c r="S136" s="195">
        <v>0</v>
      </c>
      <c r="T136" s="196">
        <f>S136*H136</f>
        <v>0</v>
      </c>
      <c r="AR136" s="197" t="s">
        <v>650</v>
      </c>
      <c r="AT136" s="197" t="s">
        <v>184</v>
      </c>
      <c r="AU136" s="197" t="s">
        <v>84</v>
      </c>
      <c r="AY136" s="18" t="s">
        <v>182</v>
      </c>
      <c r="BE136" s="198">
        <f>IF(N136="základní",J136,0)</f>
        <v>0</v>
      </c>
      <c r="BF136" s="198">
        <f>IF(N136="snížená",J136,0)</f>
        <v>0</v>
      </c>
      <c r="BG136" s="198">
        <f>IF(N136="zákl. přenesená",J136,0)</f>
        <v>0</v>
      </c>
      <c r="BH136" s="198">
        <f>IF(N136="sníž. přenesená",J136,0)</f>
        <v>0</v>
      </c>
      <c r="BI136" s="198">
        <f>IF(N136="nulová",J136,0)</f>
        <v>0</v>
      </c>
      <c r="BJ136" s="18" t="s">
        <v>82</v>
      </c>
      <c r="BK136" s="198">
        <f>ROUND(I136*H136,2)</f>
        <v>0</v>
      </c>
      <c r="BL136" s="18" t="s">
        <v>650</v>
      </c>
      <c r="BM136" s="197" t="s">
        <v>672</v>
      </c>
    </row>
    <row r="137" spans="2:65" s="1" customFormat="1" ht="68.25">
      <c r="B137" s="35"/>
      <c r="C137" s="36"/>
      <c r="D137" s="199" t="s">
        <v>191</v>
      </c>
      <c r="E137" s="36"/>
      <c r="F137" s="200" t="s">
        <v>673</v>
      </c>
      <c r="G137" s="36"/>
      <c r="H137" s="36"/>
      <c r="I137" s="115"/>
      <c r="J137" s="36"/>
      <c r="K137" s="36"/>
      <c r="L137" s="39"/>
      <c r="M137" s="201"/>
      <c r="N137" s="64"/>
      <c r="O137" s="64"/>
      <c r="P137" s="64"/>
      <c r="Q137" s="64"/>
      <c r="R137" s="64"/>
      <c r="S137" s="64"/>
      <c r="T137" s="65"/>
      <c r="AT137" s="18" t="s">
        <v>191</v>
      </c>
      <c r="AU137" s="18" t="s">
        <v>84</v>
      </c>
    </row>
    <row r="138" spans="2:65" s="12" customFormat="1">
      <c r="B138" s="202"/>
      <c r="C138" s="203"/>
      <c r="D138" s="199" t="s">
        <v>193</v>
      </c>
      <c r="E138" s="204" t="s">
        <v>28</v>
      </c>
      <c r="F138" s="205" t="s">
        <v>970</v>
      </c>
      <c r="G138" s="203"/>
      <c r="H138" s="206">
        <v>6.44</v>
      </c>
      <c r="I138" s="207"/>
      <c r="J138" s="203"/>
      <c r="K138" s="203"/>
      <c r="L138" s="208"/>
      <c r="M138" s="209"/>
      <c r="N138" s="210"/>
      <c r="O138" s="210"/>
      <c r="P138" s="210"/>
      <c r="Q138" s="210"/>
      <c r="R138" s="210"/>
      <c r="S138" s="210"/>
      <c r="T138" s="211"/>
      <c r="AT138" s="212" t="s">
        <v>193</v>
      </c>
      <c r="AU138" s="212" t="s">
        <v>84</v>
      </c>
      <c r="AV138" s="12" t="s">
        <v>84</v>
      </c>
      <c r="AW138" s="12" t="s">
        <v>36</v>
      </c>
      <c r="AX138" s="12" t="s">
        <v>82</v>
      </c>
      <c r="AY138" s="212" t="s">
        <v>182</v>
      </c>
    </row>
    <row r="139" spans="2:65" s="1" customFormat="1" ht="24" customHeight="1">
      <c r="B139" s="35"/>
      <c r="C139" s="186" t="s">
        <v>289</v>
      </c>
      <c r="D139" s="186" t="s">
        <v>184</v>
      </c>
      <c r="E139" s="187" t="s">
        <v>971</v>
      </c>
      <c r="F139" s="188" t="s">
        <v>972</v>
      </c>
      <c r="G139" s="189" t="s">
        <v>317</v>
      </c>
      <c r="H139" s="190">
        <v>81</v>
      </c>
      <c r="I139" s="191"/>
      <c r="J139" s="192">
        <f>ROUND(I139*H139,2)</f>
        <v>0</v>
      </c>
      <c r="K139" s="188" t="s">
        <v>188</v>
      </c>
      <c r="L139" s="39"/>
      <c r="M139" s="193" t="s">
        <v>28</v>
      </c>
      <c r="N139" s="194" t="s">
        <v>46</v>
      </c>
      <c r="O139" s="64"/>
      <c r="P139" s="195">
        <f>O139*H139</f>
        <v>0</v>
      </c>
      <c r="Q139" s="195">
        <v>0</v>
      </c>
      <c r="R139" s="195">
        <f>Q139*H139</f>
        <v>0</v>
      </c>
      <c r="S139" s="195">
        <v>0</v>
      </c>
      <c r="T139" s="196">
        <f>S139*H139</f>
        <v>0</v>
      </c>
      <c r="AR139" s="197" t="s">
        <v>650</v>
      </c>
      <c r="AT139" s="197" t="s">
        <v>184</v>
      </c>
      <c r="AU139" s="197" t="s">
        <v>84</v>
      </c>
      <c r="AY139" s="18" t="s">
        <v>182</v>
      </c>
      <c r="BE139" s="198">
        <f>IF(N139="základní",J139,0)</f>
        <v>0</v>
      </c>
      <c r="BF139" s="198">
        <f>IF(N139="snížená",J139,0)</f>
        <v>0</v>
      </c>
      <c r="BG139" s="198">
        <f>IF(N139="zákl. přenesená",J139,0)</f>
        <v>0</v>
      </c>
      <c r="BH139" s="198">
        <f>IF(N139="sníž. přenesená",J139,0)</f>
        <v>0</v>
      </c>
      <c r="BI139" s="198">
        <f>IF(N139="nulová",J139,0)</f>
        <v>0</v>
      </c>
      <c r="BJ139" s="18" t="s">
        <v>82</v>
      </c>
      <c r="BK139" s="198">
        <f>ROUND(I139*H139,2)</f>
        <v>0</v>
      </c>
      <c r="BL139" s="18" t="s">
        <v>650</v>
      </c>
      <c r="BM139" s="197" t="s">
        <v>973</v>
      </c>
    </row>
    <row r="140" spans="2:65" s="12" customFormat="1">
      <c r="B140" s="202"/>
      <c r="C140" s="203"/>
      <c r="D140" s="199" t="s">
        <v>193</v>
      </c>
      <c r="E140" s="204" t="s">
        <v>28</v>
      </c>
      <c r="F140" s="205" t="s">
        <v>974</v>
      </c>
      <c r="G140" s="203"/>
      <c r="H140" s="206">
        <v>46</v>
      </c>
      <c r="I140" s="207"/>
      <c r="J140" s="203"/>
      <c r="K140" s="203"/>
      <c r="L140" s="208"/>
      <c r="M140" s="209"/>
      <c r="N140" s="210"/>
      <c r="O140" s="210"/>
      <c r="P140" s="210"/>
      <c r="Q140" s="210"/>
      <c r="R140" s="210"/>
      <c r="S140" s="210"/>
      <c r="T140" s="211"/>
      <c r="AT140" s="212" t="s">
        <v>193</v>
      </c>
      <c r="AU140" s="212" t="s">
        <v>84</v>
      </c>
      <c r="AV140" s="12" t="s">
        <v>84</v>
      </c>
      <c r="AW140" s="12" t="s">
        <v>36</v>
      </c>
      <c r="AX140" s="12" t="s">
        <v>75</v>
      </c>
      <c r="AY140" s="212" t="s">
        <v>182</v>
      </c>
    </row>
    <row r="141" spans="2:65" s="12" customFormat="1">
      <c r="B141" s="202"/>
      <c r="C141" s="203"/>
      <c r="D141" s="199" t="s">
        <v>193</v>
      </c>
      <c r="E141" s="204" t="s">
        <v>28</v>
      </c>
      <c r="F141" s="205" t="s">
        <v>975</v>
      </c>
      <c r="G141" s="203"/>
      <c r="H141" s="206">
        <v>35</v>
      </c>
      <c r="I141" s="207"/>
      <c r="J141" s="203"/>
      <c r="K141" s="203"/>
      <c r="L141" s="208"/>
      <c r="M141" s="209"/>
      <c r="N141" s="210"/>
      <c r="O141" s="210"/>
      <c r="P141" s="210"/>
      <c r="Q141" s="210"/>
      <c r="R141" s="210"/>
      <c r="S141" s="210"/>
      <c r="T141" s="211"/>
      <c r="AT141" s="212" t="s">
        <v>193</v>
      </c>
      <c r="AU141" s="212" t="s">
        <v>84</v>
      </c>
      <c r="AV141" s="12" t="s">
        <v>84</v>
      </c>
      <c r="AW141" s="12" t="s">
        <v>36</v>
      </c>
      <c r="AX141" s="12" t="s">
        <v>75</v>
      </c>
      <c r="AY141" s="212" t="s">
        <v>182</v>
      </c>
    </row>
    <row r="142" spans="2:65" s="13" customFormat="1">
      <c r="B142" s="213"/>
      <c r="C142" s="214"/>
      <c r="D142" s="199" t="s">
        <v>193</v>
      </c>
      <c r="E142" s="215" t="s">
        <v>28</v>
      </c>
      <c r="F142" s="216" t="s">
        <v>196</v>
      </c>
      <c r="G142" s="214"/>
      <c r="H142" s="217">
        <v>81</v>
      </c>
      <c r="I142" s="218"/>
      <c r="J142" s="214"/>
      <c r="K142" s="214"/>
      <c r="L142" s="219"/>
      <c r="M142" s="220"/>
      <c r="N142" s="221"/>
      <c r="O142" s="221"/>
      <c r="P142" s="221"/>
      <c r="Q142" s="221"/>
      <c r="R142" s="221"/>
      <c r="S142" s="221"/>
      <c r="T142" s="222"/>
      <c r="AT142" s="223" t="s">
        <v>193</v>
      </c>
      <c r="AU142" s="223" t="s">
        <v>84</v>
      </c>
      <c r="AV142" s="13" t="s">
        <v>189</v>
      </c>
      <c r="AW142" s="13" t="s">
        <v>36</v>
      </c>
      <c r="AX142" s="13" t="s">
        <v>82</v>
      </c>
      <c r="AY142" s="223" t="s">
        <v>182</v>
      </c>
    </row>
    <row r="143" spans="2:65" s="1" customFormat="1" ht="24" customHeight="1">
      <c r="B143" s="35"/>
      <c r="C143" s="186" t="s">
        <v>294</v>
      </c>
      <c r="D143" s="186" t="s">
        <v>184</v>
      </c>
      <c r="E143" s="187" t="s">
        <v>737</v>
      </c>
      <c r="F143" s="188" t="s">
        <v>738</v>
      </c>
      <c r="G143" s="189" t="s">
        <v>317</v>
      </c>
      <c r="H143" s="190">
        <v>183.56</v>
      </c>
      <c r="I143" s="191"/>
      <c r="J143" s="192">
        <f>ROUND(I143*H143,2)</f>
        <v>0</v>
      </c>
      <c r="K143" s="188" t="s">
        <v>188</v>
      </c>
      <c r="L143" s="39"/>
      <c r="M143" s="193" t="s">
        <v>28</v>
      </c>
      <c r="N143" s="194" t="s">
        <v>46</v>
      </c>
      <c r="O143" s="64"/>
      <c r="P143" s="195">
        <f>O143*H143</f>
        <v>0</v>
      </c>
      <c r="Q143" s="195">
        <v>0</v>
      </c>
      <c r="R143" s="195">
        <f>Q143*H143</f>
        <v>0</v>
      </c>
      <c r="S143" s="195">
        <v>0</v>
      </c>
      <c r="T143" s="196">
        <f>S143*H143</f>
        <v>0</v>
      </c>
      <c r="AR143" s="197" t="s">
        <v>650</v>
      </c>
      <c r="AT143" s="197" t="s">
        <v>184</v>
      </c>
      <c r="AU143" s="197" t="s">
        <v>84</v>
      </c>
      <c r="AY143" s="18" t="s">
        <v>182</v>
      </c>
      <c r="BE143" s="198">
        <f>IF(N143="základní",J143,0)</f>
        <v>0</v>
      </c>
      <c r="BF143" s="198">
        <f>IF(N143="snížená",J143,0)</f>
        <v>0</v>
      </c>
      <c r="BG143" s="198">
        <f>IF(N143="zákl. přenesená",J143,0)</f>
        <v>0</v>
      </c>
      <c r="BH143" s="198">
        <f>IF(N143="sníž. přenesená",J143,0)</f>
        <v>0</v>
      </c>
      <c r="BI143" s="198">
        <f>IF(N143="nulová",J143,0)</f>
        <v>0</v>
      </c>
      <c r="BJ143" s="18" t="s">
        <v>82</v>
      </c>
      <c r="BK143" s="198">
        <f>ROUND(I143*H143,2)</f>
        <v>0</v>
      </c>
      <c r="BL143" s="18" t="s">
        <v>650</v>
      </c>
      <c r="BM143" s="197" t="s">
        <v>739</v>
      </c>
    </row>
    <row r="144" spans="2:65" s="12" customFormat="1">
      <c r="B144" s="202"/>
      <c r="C144" s="203"/>
      <c r="D144" s="199" t="s">
        <v>193</v>
      </c>
      <c r="E144" s="204" t="s">
        <v>28</v>
      </c>
      <c r="F144" s="205" t="s">
        <v>976</v>
      </c>
      <c r="G144" s="203"/>
      <c r="H144" s="206">
        <v>190</v>
      </c>
      <c r="I144" s="207"/>
      <c r="J144" s="203"/>
      <c r="K144" s="203"/>
      <c r="L144" s="208"/>
      <c r="M144" s="209"/>
      <c r="N144" s="210"/>
      <c r="O144" s="210"/>
      <c r="P144" s="210"/>
      <c r="Q144" s="210"/>
      <c r="R144" s="210"/>
      <c r="S144" s="210"/>
      <c r="T144" s="211"/>
      <c r="AT144" s="212" t="s">
        <v>193</v>
      </c>
      <c r="AU144" s="212" t="s">
        <v>84</v>
      </c>
      <c r="AV144" s="12" t="s">
        <v>84</v>
      </c>
      <c r="AW144" s="12" t="s">
        <v>36</v>
      </c>
      <c r="AX144" s="12" t="s">
        <v>75</v>
      </c>
      <c r="AY144" s="212" t="s">
        <v>182</v>
      </c>
    </row>
    <row r="145" spans="2:51" s="12" customFormat="1">
      <c r="B145" s="202"/>
      <c r="C145" s="203"/>
      <c r="D145" s="199" t="s">
        <v>193</v>
      </c>
      <c r="E145" s="204" t="s">
        <v>28</v>
      </c>
      <c r="F145" s="205" t="s">
        <v>977</v>
      </c>
      <c r="G145" s="203"/>
      <c r="H145" s="206">
        <v>-6.44</v>
      </c>
      <c r="I145" s="207"/>
      <c r="J145" s="203"/>
      <c r="K145" s="203"/>
      <c r="L145" s="208"/>
      <c r="M145" s="209"/>
      <c r="N145" s="210"/>
      <c r="O145" s="210"/>
      <c r="P145" s="210"/>
      <c r="Q145" s="210"/>
      <c r="R145" s="210"/>
      <c r="S145" s="210"/>
      <c r="T145" s="211"/>
      <c r="AT145" s="212" t="s">
        <v>193</v>
      </c>
      <c r="AU145" s="212" t="s">
        <v>84</v>
      </c>
      <c r="AV145" s="12" t="s">
        <v>84</v>
      </c>
      <c r="AW145" s="12" t="s">
        <v>36</v>
      </c>
      <c r="AX145" s="12" t="s">
        <v>75</v>
      </c>
      <c r="AY145" s="212" t="s">
        <v>182</v>
      </c>
    </row>
    <row r="146" spans="2:51" s="13" customFormat="1">
      <c r="B146" s="213"/>
      <c r="C146" s="214"/>
      <c r="D146" s="199" t="s">
        <v>193</v>
      </c>
      <c r="E146" s="215" t="s">
        <v>28</v>
      </c>
      <c r="F146" s="216" t="s">
        <v>196</v>
      </c>
      <c r="G146" s="214"/>
      <c r="H146" s="217">
        <v>183.56</v>
      </c>
      <c r="I146" s="218"/>
      <c r="J146" s="214"/>
      <c r="K146" s="214"/>
      <c r="L146" s="219"/>
      <c r="M146" s="255"/>
      <c r="N146" s="256"/>
      <c r="O146" s="256"/>
      <c r="P146" s="256"/>
      <c r="Q146" s="256"/>
      <c r="R146" s="256"/>
      <c r="S146" s="256"/>
      <c r="T146" s="257"/>
      <c r="AT146" s="223" t="s">
        <v>193</v>
      </c>
      <c r="AU146" s="223" t="s">
        <v>84</v>
      </c>
      <c r="AV146" s="13" t="s">
        <v>189</v>
      </c>
      <c r="AW146" s="13" t="s">
        <v>36</v>
      </c>
      <c r="AX146" s="13" t="s">
        <v>82</v>
      </c>
      <c r="AY146" s="223" t="s">
        <v>182</v>
      </c>
    </row>
    <row r="147" spans="2:51" s="1" customFormat="1" ht="6.95" customHeight="1">
      <c r="B147" s="47"/>
      <c r="C147" s="48"/>
      <c r="D147" s="48"/>
      <c r="E147" s="48"/>
      <c r="F147" s="48"/>
      <c r="G147" s="48"/>
      <c r="H147" s="48"/>
      <c r="I147" s="138"/>
      <c r="J147" s="48"/>
      <c r="K147" s="48"/>
      <c r="L147" s="39"/>
    </row>
  </sheetData>
  <sheetProtection algorithmName="SHA-512" hashValue="hoWZ7K78dUKc9mT8iH68VIqQoIUEn+seihY93MteoQnTNKV0lBwLv6yiprsb7fGWcBtSn6XrmugeXXgh5xwNMQ==" saltValue="tAopwaGybQYJRFJPaRpviXLFFIjgwKRFbKMkmsHHRxJYz+/3nQ/eEhDM17ojs8ViS7WPoMR2oOGZxhKsDnm//Q==" spinCount="100000" sheet="1" objects="1" scenarios="1" formatColumns="0" formatRows="0" autoFilter="0"/>
  <autoFilter ref="C89:K146"/>
  <mergeCells count="12">
    <mergeCell ref="E82:H82"/>
    <mergeCell ref="L2:V2"/>
    <mergeCell ref="E50:H50"/>
    <mergeCell ref="E52:H52"/>
    <mergeCell ref="E54:H54"/>
    <mergeCell ref="E78:H78"/>
    <mergeCell ref="E80:H80"/>
    <mergeCell ref="E7:H7"/>
    <mergeCell ref="E9:H9"/>
    <mergeCell ref="E11:H11"/>
    <mergeCell ref="E20:H20"/>
    <mergeCell ref="E29:H29"/>
  </mergeCells>
  <pageMargins left="0.39374999999999999" right="0.39374999999999999" top="0.39374999999999999" bottom="0.39374999999999999" header="0" footer="0"/>
  <pageSetup paperSize="9" scale="84" fitToHeight="100" orientation="landscape" blackAndWhite="1" r:id="rId1"/>
  <headerFooter>
    <oddFooter>&amp;CStrana &amp;P z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21</vt:i4>
      </vt:variant>
      <vt:variant>
        <vt:lpstr>Pojmenované oblasti</vt:lpstr>
      </vt:variant>
      <vt:variant>
        <vt:i4>41</vt:i4>
      </vt:variant>
    </vt:vector>
  </HeadingPairs>
  <TitlesOfParts>
    <vt:vector size="62" baseType="lpstr">
      <vt:lpstr>Rekapitulace stavby</vt:lpstr>
      <vt:lpstr>102 - SO 102 Sjezd k č.p....</vt:lpstr>
      <vt:lpstr>302 - SO 302 VODOVODNÍ PŘ...</vt:lpstr>
      <vt:lpstr>303 - SO 303 Zrušení studny</vt:lpstr>
      <vt:lpstr>411 - SO 411 – Přeložka k...</vt:lpstr>
      <vt:lpstr>431 - SO 431 Úpravy kabel...</vt:lpstr>
      <vt:lpstr>441 - SO 441 Veřejné osvě...</vt:lpstr>
      <vt:lpstr>442 - SO 442 Parkovací sy...</vt:lpstr>
      <vt:lpstr>451 - SO 451 Úprava trasy...</vt:lpstr>
      <vt:lpstr>461 - SO 461 Přeložka MK ...</vt:lpstr>
      <vt:lpstr>901-ZV-V - Způsobilé výda...</vt:lpstr>
      <vt:lpstr>001 - SO 001 - DEMOLICE</vt:lpstr>
      <vt:lpstr>101 - SO 101 - PARKOVIŠTĚ</vt:lpstr>
      <vt:lpstr>301 - 301 Kanalizace dešť...</vt:lpstr>
      <vt:lpstr>442-ZV-H - SO 442 Parkova...</vt:lpstr>
      <vt:lpstr>463 - SO 463 Kamerový systém</vt:lpstr>
      <vt:lpstr>700 - SO 700 Oplocení</vt:lpstr>
      <vt:lpstr>800 - SO 800 VEGETAČNÍ ÚP...</vt:lpstr>
      <vt:lpstr>901-ZV-H - Způsobilé výda...</vt:lpstr>
      <vt:lpstr>NV-901 - Nezpůsobilé výda...</vt:lpstr>
      <vt:lpstr>Pokyny pro vyplnění</vt:lpstr>
      <vt:lpstr>'001 - SO 001 - DEMOLICE'!Názvy_tisku</vt:lpstr>
      <vt:lpstr>'101 - SO 101 - PARKOVIŠTĚ'!Názvy_tisku</vt:lpstr>
      <vt:lpstr>'102 - SO 102 Sjezd k č.p....'!Názvy_tisku</vt:lpstr>
      <vt:lpstr>'301 - 301 Kanalizace dešť...'!Názvy_tisku</vt:lpstr>
      <vt:lpstr>'302 - SO 302 VODOVODNÍ PŘ...'!Názvy_tisku</vt:lpstr>
      <vt:lpstr>'303 - SO 303 Zrušení studny'!Názvy_tisku</vt:lpstr>
      <vt:lpstr>'411 - SO 411 – Přeložka k...'!Názvy_tisku</vt:lpstr>
      <vt:lpstr>'431 - SO 431 Úpravy kabel...'!Názvy_tisku</vt:lpstr>
      <vt:lpstr>'441 - SO 441 Veřejné osvě...'!Názvy_tisku</vt:lpstr>
      <vt:lpstr>'442 - SO 442 Parkovací sy...'!Názvy_tisku</vt:lpstr>
      <vt:lpstr>'442-ZV-H - SO 442 Parkova...'!Názvy_tisku</vt:lpstr>
      <vt:lpstr>'451 - SO 451 Úprava trasy...'!Názvy_tisku</vt:lpstr>
      <vt:lpstr>'461 - SO 461 Přeložka MK ...'!Názvy_tisku</vt:lpstr>
      <vt:lpstr>'463 - SO 463 Kamerový systém'!Názvy_tisku</vt:lpstr>
      <vt:lpstr>'700 - SO 700 Oplocení'!Názvy_tisku</vt:lpstr>
      <vt:lpstr>'800 - SO 800 VEGETAČNÍ ÚP...'!Názvy_tisku</vt:lpstr>
      <vt:lpstr>'901-ZV-H - Způsobilé výda...'!Názvy_tisku</vt:lpstr>
      <vt:lpstr>'901-ZV-V - Způsobilé výda...'!Názvy_tisku</vt:lpstr>
      <vt:lpstr>'NV-901 - Nezpůsobilé výda...'!Názvy_tisku</vt:lpstr>
      <vt:lpstr>'Rekapitulace stavby'!Názvy_tisku</vt:lpstr>
      <vt:lpstr>'001 - SO 001 - DEMOLICE'!Oblast_tisku</vt:lpstr>
      <vt:lpstr>'101 - SO 101 - PARKOVIŠTĚ'!Oblast_tisku</vt:lpstr>
      <vt:lpstr>'102 - SO 102 Sjezd k č.p....'!Oblast_tisku</vt:lpstr>
      <vt:lpstr>'301 - 301 Kanalizace dešť...'!Oblast_tisku</vt:lpstr>
      <vt:lpstr>'302 - SO 302 VODOVODNÍ PŘ...'!Oblast_tisku</vt:lpstr>
      <vt:lpstr>'303 - SO 303 Zrušení studny'!Oblast_tisku</vt:lpstr>
      <vt:lpstr>'411 - SO 411 – Přeložka k...'!Oblast_tisku</vt:lpstr>
      <vt:lpstr>'431 - SO 431 Úpravy kabel...'!Oblast_tisku</vt:lpstr>
      <vt:lpstr>'441 - SO 441 Veřejné osvě...'!Oblast_tisku</vt:lpstr>
      <vt:lpstr>'442 - SO 442 Parkovací sy...'!Oblast_tisku</vt:lpstr>
      <vt:lpstr>'442-ZV-H - SO 442 Parkova...'!Oblast_tisku</vt:lpstr>
      <vt:lpstr>'451 - SO 451 Úprava trasy...'!Oblast_tisku</vt:lpstr>
      <vt:lpstr>'461 - SO 461 Přeložka MK ...'!Oblast_tisku</vt:lpstr>
      <vt:lpstr>'463 - SO 463 Kamerový systém'!Oblast_tisku</vt:lpstr>
      <vt:lpstr>'700 - SO 700 Oplocení'!Oblast_tisku</vt:lpstr>
      <vt:lpstr>'800 - SO 800 VEGETAČNÍ ÚP...'!Oblast_tisku</vt:lpstr>
      <vt:lpstr>'901-ZV-H - Způsobilé výda...'!Oblast_tisku</vt:lpstr>
      <vt:lpstr>'901-ZV-V - Způsobilé výda...'!Oblast_tisku</vt:lpstr>
      <vt:lpstr>'NV-901 - Nezpůsobilé výda...'!Oblast_tisku</vt:lpstr>
      <vt:lpstr>'Pokyny pro vyplnění'!Oblast_tisku</vt:lpstr>
      <vt:lpstr>'Rekapitulace stavby'!Oblast_tisku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Václav Křišťál</dc:creator>
  <cp:lastModifiedBy>Jana Kymrová</cp:lastModifiedBy>
  <cp:lastPrinted>2019-04-01T17:43:20Z</cp:lastPrinted>
  <dcterms:created xsi:type="dcterms:W3CDTF">2019-04-01T07:58:27Z</dcterms:created>
  <dcterms:modified xsi:type="dcterms:W3CDTF">2019-04-18T18:58:15Z</dcterms:modified>
</cp:coreProperties>
</file>