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2021-01 - Oprava místní k..." sheetId="2" r:id="rId2"/>
    <sheet name="Pokyny pro vyplnění" sheetId="3" r:id="rId3"/>
  </sheets>
  <definedNames>
    <definedName name="_xlnm.Print_Area" localSheetId="0">'Rekapitulace stavby'!$D$4:$AO$36,'Rekapitulace stavby'!$C$42:$AQ$56</definedName>
    <definedName name="_xlnm.Print_Titles" localSheetId="0">'Rekapitulace stavby'!$52:$52</definedName>
    <definedName name="_xlnm._FilterDatabase" localSheetId="1" hidden="1">'2021-01 - Oprava místní k...'!$C$79:$K$158</definedName>
    <definedName name="_xlnm.Print_Area" localSheetId="1">'2021-01 - Oprava místní k...'!$C$4:$J$37,'2021-01 - Oprava místní k...'!$C$43:$J$63,'2021-01 - Oprava místní k...'!$C$69:$K$158</definedName>
    <definedName name="_xlnm.Print_Titles" localSheetId="1">'2021-01 - Oprava místní k...'!$79:$79</definedName>
    <definedName name="_xlnm.Print_Area" localSheetId="2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2" l="1" r="J35"/>
  <c r="J34"/>
  <c i="1" r="AY55"/>
  <c i="2" r="J33"/>
  <c i="1" r="AX55"/>
  <c i="2" r="BI158"/>
  <c r="BH158"/>
  <c r="BG158"/>
  <c r="BF158"/>
  <c r="T158"/>
  <c r="T157"/>
  <c r="R158"/>
  <c r="R157"/>
  <c r="P158"/>
  <c r="P157"/>
  <c r="BI156"/>
  <c r="BH156"/>
  <c r="BG156"/>
  <c r="BF156"/>
  <c r="T156"/>
  <c r="T155"/>
  <c r="R156"/>
  <c r="R155"/>
  <c r="P156"/>
  <c r="P155"/>
  <c r="BI154"/>
  <c r="BH154"/>
  <c r="BG154"/>
  <c r="BF154"/>
  <c r="T154"/>
  <c r="R154"/>
  <c r="P154"/>
  <c r="BI153"/>
  <c r="BH153"/>
  <c r="BG153"/>
  <c r="BF153"/>
  <c r="T153"/>
  <c r="R153"/>
  <c r="P153"/>
  <c r="BI149"/>
  <c r="BH149"/>
  <c r="BG149"/>
  <c r="BF149"/>
  <c r="T149"/>
  <c r="R149"/>
  <c r="P149"/>
  <c r="BI147"/>
  <c r="BH147"/>
  <c r="BG147"/>
  <c r="BF147"/>
  <c r="T147"/>
  <c r="R147"/>
  <c r="P147"/>
  <c r="BI143"/>
  <c r="BH143"/>
  <c r="BG143"/>
  <c r="BF143"/>
  <c r="T143"/>
  <c r="R143"/>
  <c r="P143"/>
  <c r="BI141"/>
  <c r="BH141"/>
  <c r="BG141"/>
  <c r="BF141"/>
  <c r="T141"/>
  <c r="T140"/>
  <c r="R141"/>
  <c r="R140"/>
  <c r="P141"/>
  <c r="P140"/>
  <c r="BI138"/>
  <c r="BH138"/>
  <c r="BG138"/>
  <c r="BF138"/>
  <c r="T138"/>
  <c r="R138"/>
  <c r="P138"/>
  <c r="BI134"/>
  <c r="BH134"/>
  <c r="BG134"/>
  <c r="BF134"/>
  <c r="T134"/>
  <c r="R134"/>
  <c r="P134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3"/>
  <c r="BH123"/>
  <c r="BG123"/>
  <c r="BF123"/>
  <c r="T123"/>
  <c r="R123"/>
  <c r="P123"/>
  <c r="BI119"/>
  <c r="BH119"/>
  <c r="BG119"/>
  <c r="BF119"/>
  <c r="T119"/>
  <c r="R119"/>
  <c r="P119"/>
  <c r="BI115"/>
  <c r="BH115"/>
  <c r="BG115"/>
  <c r="BF115"/>
  <c r="T115"/>
  <c r="R115"/>
  <c r="P115"/>
  <c r="BI113"/>
  <c r="BH113"/>
  <c r="BG113"/>
  <c r="BF113"/>
  <c r="T113"/>
  <c r="R113"/>
  <c r="P113"/>
  <c r="BI109"/>
  <c r="BH109"/>
  <c r="BG109"/>
  <c r="BF109"/>
  <c r="T109"/>
  <c r="R109"/>
  <c r="P109"/>
  <c r="BI107"/>
  <c r="BH107"/>
  <c r="BG107"/>
  <c r="BF107"/>
  <c r="T107"/>
  <c r="R107"/>
  <c r="P107"/>
  <c r="BI103"/>
  <c r="BH103"/>
  <c r="BG103"/>
  <c r="BF103"/>
  <c r="T103"/>
  <c r="R103"/>
  <c r="P103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88"/>
  <c r="BH88"/>
  <c r="BG88"/>
  <c r="BF88"/>
  <c r="T88"/>
  <c r="R88"/>
  <c r="P88"/>
  <c r="BI87"/>
  <c r="BH87"/>
  <c r="BG87"/>
  <c r="BF87"/>
  <c r="T87"/>
  <c r="R87"/>
  <c r="P87"/>
  <c r="BI83"/>
  <c r="BH83"/>
  <c r="BG83"/>
  <c r="BF83"/>
  <c r="T83"/>
  <c r="R83"/>
  <c r="P83"/>
  <c r="F76"/>
  <c r="F74"/>
  <c r="E72"/>
  <c r="F50"/>
  <c r="F48"/>
  <c r="E46"/>
  <c r="J22"/>
  <c r="E22"/>
  <c r="J77"/>
  <c r="J21"/>
  <c r="J19"/>
  <c r="E19"/>
  <c r="J76"/>
  <c r="J18"/>
  <c r="J16"/>
  <c r="E16"/>
  <c r="F77"/>
  <c r="J15"/>
  <c r="J10"/>
  <c r="J74"/>
  <c i="1" r="L50"/>
  <c r="AM50"/>
  <c r="AM49"/>
  <c r="L49"/>
  <c r="AM47"/>
  <c r="L47"/>
  <c r="L45"/>
  <c r="L44"/>
  <c i="2" r="BK87"/>
  <c r="J156"/>
  <c r="BK149"/>
  <c r="J147"/>
  <c r="J138"/>
  <c r="BK130"/>
  <c r="BK128"/>
  <c r="BK123"/>
  <c r="J115"/>
  <c r="J109"/>
  <c r="J103"/>
  <c r="J94"/>
  <c r="BK158"/>
  <c r="BK94"/>
  <c r="J87"/>
  <c r="BK156"/>
  <c r="BK153"/>
  <c r="J149"/>
  <c r="J143"/>
  <c r="BK138"/>
  <c r="J130"/>
  <c r="J128"/>
  <c r="J119"/>
  <c r="J113"/>
  <c r="BK107"/>
  <c r="BK96"/>
  <c i="1" r="AS54"/>
  <c i="2" r="J88"/>
  <c r="J158"/>
  <c r="BK154"/>
  <c r="BK147"/>
  <c r="BK141"/>
  <c r="J134"/>
  <c r="J129"/>
  <c r="J127"/>
  <c r="BK119"/>
  <c r="BK113"/>
  <c r="J107"/>
  <c r="J96"/>
  <c r="BK88"/>
  <c r="J95"/>
  <c r="J83"/>
  <c r="J154"/>
  <c r="J153"/>
  <c r="BK143"/>
  <c r="J141"/>
  <c r="BK134"/>
  <c r="BK129"/>
  <c r="BK127"/>
  <c r="J123"/>
  <c r="BK115"/>
  <c r="BK109"/>
  <c r="BK103"/>
  <c r="BK95"/>
  <c r="BK83"/>
  <c l="1" r="P142"/>
  <c r="BK142"/>
  <c r="J142"/>
  <c r="J60"/>
  <c r="BK82"/>
  <c r="J82"/>
  <c r="J57"/>
  <c r="P82"/>
  <c r="R82"/>
  <c r="T82"/>
  <c r="BK102"/>
  <c r="J102"/>
  <c r="J58"/>
  <c r="P102"/>
  <c r="R102"/>
  <c r="T102"/>
  <c r="R142"/>
  <c r="T142"/>
  <c r="BE87"/>
  <c r="BE88"/>
  <c r="BE103"/>
  <c r="BE107"/>
  <c r="BE109"/>
  <c r="BE113"/>
  <c r="BE115"/>
  <c r="BE119"/>
  <c r="BE123"/>
  <c r="BE127"/>
  <c r="BE128"/>
  <c r="BE129"/>
  <c r="BE130"/>
  <c r="BE134"/>
  <c r="BE138"/>
  <c r="BE141"/>
  <c r="BE143"/>
  <c r="BE147"/>
  <c r="BE149"/>
  <c r="BE153"/>
  <c r="BE154"/>
  <c r="J48"/>
  <c r="J50"/>
  <c r="F51"/>
  <c r="J51"/>
  <c r="BE83"/>
  <c r="BE94"/>
  <c r="BE95"/>
  <c r="BE96"/>
  <c r="BE156"/>
  <c r="BK140"/>
  <c r="J140"/>
  <c r="J59"/>
  <c r="BE158"/>
  <c r="BK155"/>
  <c r="J155"/>
  <c r="J61"/>
  <c r="BK157"/>
  <c r="J157"/>
  <c r="J62"/>
  <c r="F35"/>
  <c i="1" r="BD55"/>
  <c r="BD54"/>
  <c r="W33"/>
  <c i="2" r="F32"/>
  <c i="1" r="BA55"/>
  <c r="BA54"/>
  <c r="W30"/>
  <c i="2" r="F34"/>
  <c i="1" r="BC55"/>
  <c r="BC54"/>
  <c r="W32"/>
  <c i="2" r="F33"/>
  <c i="1" r="BB55"/>
  <c r="BB54"/>
  <c r="W31"/>
  <c i="2" r="J32"/>
  <c i="1" r="AW55"/>
  <c i="2" l="1" r="T81"/>
  <c r="T80"/>
  <c r="P81"/>
  <c r="P80"/>
  <c i="1" r="AU55"/>
  <c i="2" r="R81"/>
  <c r="R80"/>
  <c r="BK81"/>
  <c r="J81"/>
  <c r="J56"/>
  <c i="1" r="AY54"/>
  <c i="2" r="J31"/>
  <c i="1" r="AV55"/>
  <c r="AT55"/>
  <c r="AU54"/>
  <c r="AX54"/>
  <c i="2" r="F31"/>
  <c i="1" r="AZ55"/>
  <c r="AZ54"/>
  <c r="AV54"/>
  <c r="AK29"/>
  <c r="AW54"/>
  <c r="AK30"/>
  <c i="2" l="1" r="BK80"/>
  <c r="J80"/>
  <c r="J55"/>
  <c i="1" r="AT54"/>
  <c r="W29"/>
  <c i="2" l="1" r="J28"/>
  <c i="1" r="AG55"/>
  <c r="AG54"/>
  <c r="AK26"/>
  <c r="AK35"/>
  <c l="1" r="AN54"/>
  <c i="2" r="J37"/>
  <c i="1" r="AN5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<sst xmlns="http://schemas.openxmlformats.org/spreadsheetml/2006/main">
  <si>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</si>
  <si>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</si>
  <si>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</si>
  <si>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</si>
  <si>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</si>
  <si>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{e0d3da33-5611-448a-a4b9-36d769952943}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</si>
  <si>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</si>
  <si>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</si>
  <si>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</si>
  <si>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</si>
  <si>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</si>
  <si>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</si>
  <si>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</si>
  <si>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</si>
  <si>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2021/01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</si>
  <si>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</si>
  <si>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</si>
  <si>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Oprava místní komunikace 3c „K obchodu , parc. č.907 v k.ú. Hradec u Jeseníka</t>
  </si>
  <si>
    <t>KSO:</t>
  </si>
  <si>
    <t/>
  </si>
  <si>
    <t>CC-CZ:</t>
  </si>
  <si>
    <t>Místo:</t>
  </si>
  <si>
    <t>Hradec-Nová Ves</t>
  </si>
  <si>
    <t>Datum:</t>
  </si>
  <si>
    <t>11. 3. 2021</t>
  </si>
  <si>
    <t>Zadavatel:</t>
  </si>
  <si>
    <t>IČ:</t>
  </si>
  <si>
    <t>00636011</t>
  </si>
  <si>
    <t>Obec Hradec-Nová Ves</t>
  </si>
  <si>
    <t>DIČ:</t>
  </si>
  <si>
    <t>CZ00636011</t>
  </si>
  <si>
    <t>Uchazeč:</t>
  </si>
  <si>
    <t>Vyplň údaj</t>
  </si>
  <si>
    <t>Projektant:</t>
  </si>
  <si>
    <t xml:space="preserve"> 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</si>
  <si>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</si>
  <si>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</si>
  <si>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</si>
  <si>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https://podminky.urs.cz.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</si>
  <si>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</si>
  <si>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</si>
  <si>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</si>
  <si>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</si>
  <si>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</si>
  <si>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</si>
  <si>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</si>
  <si>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</si>
  <si>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</si>
  <si>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</si>
  <si>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</si>
  <si>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</si>
  <si>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</si>
  <si>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</si>
  <si>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</si>
  <si>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</si>
  <si>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</si>
  <si>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</si>
  <si>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</si>
  <si>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</si>
  <si>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</si>
  <si>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</si>
  <si>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</si>
  <si>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</si>
  <si>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</si>
  <si>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</si>
  <si>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</si>
  <si>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</si>
  <si>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</si>
  <si>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</si>
  <si>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</si>
  <si>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</si>
  <si>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</si>
  <si>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</si>
  <si>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</si>
  <si>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</si>
  <si>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</si>
  <si>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</si>
  <si>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</si>
  <si>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</si>
  <si>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</si>
  <si>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</si>
  <si>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</si>
  <si>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</si>
  <si>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</si>
  <si>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</si>
  <si>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</si>
  <si>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</si>
  <si>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</si>
  <si>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</si>
  <si>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</si>
  <si>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</si>
  <si>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</si>
  <si>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998 - Přesun hmot</t>
  </si>
  <si>
    <t xml:space="preserve">    VON - Vedlejší a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</si>
  <si>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</si>
  <si>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</si>
  <si>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</si>
  <si>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</si>
  <si>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</si>
  <si>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</si>
  <si>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</si>
  <si>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</si>
  <si>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</si>
  <si>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</si>
  <si>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</si>
  <si>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</si>
  <si>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</si>
  <si>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</si>
  <si>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</si>
  <si>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</si>
  <si>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</si>
  <si>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</si>
  <si>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113106123</t>
  </si>
  <si>
    <t>Rozebrání dlažeb komunikací pro pěší s přemístěním hmot na skládku na vzdálenost do 3 m nebo s naložením na dopravní prostředek s ložem z kameniva nebo živice a s jakoukoliv výplní spár ručně ze zámkové dlažby</t>
  </si>
  <si>
    <t>m2</t>
  </si>
  <si>
    <t>CS ÚRS 2021 01</t>
  </si>
  <si>
    <t>4</t>
  </si>
  <si>
    <t>-1736300757</t>
  </si>
  <si>
    <t>VV</t>
  </si>
  <si>
    <t>chodník u okálu</t>
  </si>
  <si>
    <t>4,0*1,5</t>
  </si>
  <si>
    <t>Součet</t>
  </si>
  <si>
    <t>113204111</t>
  </si>
  <si>
    <t>Vytrhání obrub s vybouráním lože, s přemístěním hmot na skládku na vzdálenost do 3 m nebo s naložením na dopravní prostředek záhonových</t>
  </si>
  <si>
    <t>m</t>
  </si>
  <si>
    <t>-2042872099</t>
  </si>
  <si>
    <t>3</t>
  </si>
  <si>
    <t>122351102</t>
  </si>
  <si>
    <t>Odkopávky a prokopávky nezapažené strojně v hornině třídy těžitelnosti II skupiny 4 přes 20 do 50 m3</t>
  </si>
  <si>
    <t>m3</t>
  </si>
  <si>
    <t>-1058481271</t>
  </si>
  <si>
    <t>příkopa</t>
  </si>
  <si>
    <t>15,0*1,2*0,5/2</t>
  </si>
  <si>
    <t>krajnice</t>
  </si>
  <si>
    <t>400*0,25*0,1</t>
  </si>
  <si>
    <t>162251121</t>
  </si>
  <si>
    <t>Vodorovné přemístění výkopku nebo sypaniny po suchu na obvyklém dopravním prostředku, bez naložení výkopku, avšak se složením bez rozhrnutí z horniny třídy těžitelnosti II skupiny 4 a 5 na vzdálenost do 20 m</t>
  </si>
  <si>
    <t>1779958501</t>
  </si>
  <si>
    <t>5</t>
  </si>
  <si>
    <t>171151111</t>
  </si>
  <si>
    <t>Uložení sypanin do násypů strojně s rozprostřením sypaniny ve vrstvách a s hrubým urovnáním zhutněných z hornin nesoudržných sypkých</t>
  </si>
  <si>
    <t>27424380</t>
  </si>
  <si>
    <t>6</t>
  </si>
  <si>
    <t>181951114</t>
  </si>
  <si>
    <t>Úprava pláně vyrovnáním výškových rozdílů strojně v hornině třídy těžitelnosti II, skupiny 4 a 5 se zhutněním</t>
  </si>
  <si>
    <t>1826630421</t>
  </si>
  <si>
    <t>15,0*1,2</t>
  </si>
  <si>
    <t>400*0,25</t>
  </si>
  <si>
    <t>Komunikace pozemní</t>
  </si>
  <si>
    <t>7</t>
  </si>
  <si>
    <t>564831111</t>
  </si>
  <si>
    <t>Podklad ze štěrkodrti ŠD s rozprostřením a zhutněním, po zhutnění tl. 100 mm</t>
  </si>
  <si>
    <t>CS ÚRS 2020 01</t>
  </si>
  <si>
    <t>2008962708</t>
  </si>
  <si>
    <t xml:space="preserve">odvoňovací žlab </t>
  </si>
  <si>
    <t>(16,0+2,0)*0,6</t>
  </si>
  <si>
    <t>8</t>
  </si>
  <si>
    <t>564861111</t>
  </si>
  <si>
    <t>Podklad ze štěrkodrti ŠD s rozprostřením a zhutněním, po zhutnění tl. 200 mm</t>
  </si>
  <si>
    <t>221028695</t>
  </si>
  <si>
    <t>6*1,15 'Přepočtené koeficientem množství</t>
  </si>
  <si>
    <t>9</t>
  </si>
  <si>
    <t>596211110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</si>
  <si>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do 50 m2</t>
  </si>
  <si>
    <t>-1357994378</t>
  </si>
  <si>
    <t>10</t>
  </si>
  <si>
    <t>M</t>
  </si>
  <si>
    <t>59245018</t>
  </si>
  <si>
    <t>dlažba tvar obdélník betonová 200x100x60mm přírodní</t>
  </si>
  <si>
    <t>-1817281179</t>
  </si>
  <si>
    <t>6*1,05 'Přepočtené koeficientem množství</t>
  </si>
  <si>
    <t>11</t>
  </si>
  <si>
    <t>567541121</t>
  </si>
  <si>
    <t>Recyklace podkladní vrstvy za studena na místě rozpojení a reprofilace podkladu s hutněním plochy přes 1 000 do 3 000 m2, tloušťky přes 200 do 300 mm</t>
  </si>
  <si>
    <t>861810785</t>
  </si>
  <si>
    <t>recyklace podkladu</t>
  </si>
  <si>
    <t>1300</t>
  </si>
  <si>
    <t>12</t>
  </si>
  <si>
    <t>566301111</t>
  </si>
  <si>
    <t>Úprava dosavadního krytu z kameniva drceného jako podklad pro nový kryt s vyrovnáním profilu v příčném i podélném směru, s vlhčením a zhutněním, s doplněním kamenivem drceným, jeho rozprostřením a zhutněním, v množství přes 0,04 do 0,06 m3/m2</t>
  </si>
  <si>
    <t>719029622</t>
  </si>
  <si>
    <t>vyrovnání podkladu</t>
  </si>
  <si>
    <t>13</t>
  </si>
  <si>
    <t>573111114</t>
  </si>
  <si>
    <t>Postřik infiltrační PI z asfaltu silničního s posypem kamenivem, v množství 2,00 kg/m2</t>
  </si>
  <si>
    <t>493425098</t>
  </si>
  <si>
    <t>asfaltové vrstvy</t>
  </si>
  <si>
    <t>14</t>
  </si>
  <si>
    <t>577145122</t>
  </si>
  <si>
    <t>Asfaltový beton vrstva ložní ACL 16 (ABH) s rozprostřením a zhutněním z nemodifikovaného asfaltu v pruhu šířky přes 3 m, po zhutnění tl. 50 mm</t>
  </si>
  <si>
    <t>2141773780</t>
  </si>
  <si>
    <t>573211112</t>
  </si>
  <si>
    <t>Postřik spojovací PS bez posypu kamenivem z asfaltu silničního, v množství 0,70 kg/m2</t>
  </si>
  <si>
    <t>-1016495984</t>
  </si>
  <si>
    <t>16</t>
  </si>
  <si>
    <t>577134221</t>
  </si>
  <si>
    <t>Asfaltový beton vrstva obrusná ACO 11 (ABS) s rozprostřením a se zhutněním z nemodifikovaného asfaltu v pruhu šířky přes 3 m tř. II, po zhutnění tl. 40 mm</t>
  </si>
  <si>
    <t>-1761763856</t>
  </si>
  <si>
    <t>17</t>
  </si>
  <si>
    <t>569831111</t>
  </si>
  <si>
    <t>Zpevnění krajnic nebo komunikací pro pěší s rozprostřením a zhutněním, po zhutnění štěrkodrtí tl. 100 mm</t>
  </si>
  <si>
    <t>-518740779</t>
  </si>
  <si>
    <t>18</t>
  </si>
  <si>
    <t>597661111</t>
  </si>
  <si>
    <t>Rigol dlážděný do lože z betonu prostého tl. 100 mm, s vyplněním a zatřením spár cementovou maltou z dlažebních kostek drobných</t>
  </si>
  <si>
    <t>162765151</t>
  </si>
  <si>
    <t>19</t>
  </si>
  <si>
    <t>597069111</t>
  </si>
  <si>
    <t>Rigol dlážděný Příplatek k cenám za každých dalších i započatých 10 mm tloušťky lože přes 100 mm</t>
  </si>
  <si>
    <t>997931878</t>
  </si>
  <si>
    <t>10,8*5 'Přepočtené koeficientem množství</t>
  </si>
  <si>
    <t>Trubní vedení</t>
  </si>
  <si>
    <t>20</t>
  </si>
  <si>
    <t>899331111</t>
  </si>
  <si>
    <t>Výšková úprava uličního vstupu nebo vpusti do 200 mm zvýšením poklopu</t>
  </si>
  <si>
    <t>kus</t>
  </si>
  <si>
    <t>1571474027</t>
  </si>
  <si>
    <t>Ostatní konstrukce a práce, bourání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</si>
  <si>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</si>
  <si>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</si>
  <si>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-242840214</t>
  </si>
  <si>
    <t>4,0*2</t>
  </si>
  <si>
    <t>22</t>
  </si>
  <si>
    <t>59217002</t>
  </si>
  <si>
    <t>obrubník betonový zahradní šedý 1000x50x200mm</t>
  </si>
  <si>
    <t>-315354700</t>
  </si>
  <si>
    <t>8*1,05 'Přepočtené koeficientem množství</t>
  </si>
  <si>
    <t>23</t>
  </si>
  <si>
    <t>919731122</t>
  </si>
  <si>
    <t>Zarovnání styčné plochy podkladu nebo krytu podél vybourané části komunikace nebo zpevněné plochy živičné tl. přes 50 do 100 mm</t>
  </si>
  <si>
    <t>1869228792</t>
  </si>
  <si>
    <t>napojení</t>
  </si>
  <si>
    <t>2*5,0</t>
  </si>
  <si>
    <t>24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</si>
  <si>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</si>
  <si>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</si>
  <si>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-1321446949</t>
  </si>
  <si>
    <t>25</t>
  </si>
  <si>
    <t>919735112</t>
  </si>
  <si>
    <t>Řezání stávajícího živičného krytu nebo podkladu hloubky přes 50 do 100 mm</t>
  </si>
  <si>
    <t>-418138841</t>
  </si>
  <si>
    <t>998</t>
  </si>
  <si>
    <t>Přesun hmot</t>
  </si>
  <si>
    <t>26</t>
  </si>
  <si>
    <t>998225111</t>
  </si>
  <si>
    <t>Přesun hmot pro komunikace s krytem z kameniva, monolitickým betonovým nebo živičným dopravní vzdálenost do 200 m jakékoliv délky objektu</t>
  </si>
  <si>
    <t>t</t>
  </si>
  <si>
    <t>-776566587</t>
  </si>
  <si>
    <t>VON</t>
  </si>
  <si>
    <t>Vedlejší a ostatní náklady</t>
  </si>
  <si>
    <t>27</t>
  </si>
  <si>
    <t>Zhotovitel se před zpracováním nabídky seznámí s místními podmínkami a níže uvedenými součástmi díla, které zohlední do VON (vedlejší a ostatní náklady)._x000d_
1-Zhotovitel před započetím prací vyřídí veškeré nutné povolení zvláštního užívání, dopravní značení, zabezpečení staveniště_x000d_
2-Zhotovitel před započetím předloží kontrolní a zkušební plán stavby. K jednotlivým krokům při realizaci bude přizván objednatel nebo jeho zástupce TDS. _x000d_
3-Zhotovitel k předání stavby dodá zhotovitel potřebné doklady (atesty, prohlášení o shodě, o likvidaci odpadu, protokoly zkoušek, fotodokumentaci – před, průběh, po dokončení stavby, předávací protokol, stavební deník)</t>
  </si>
  <si>
    <t>soub</t>
  </si>
  <si>
    <t>-73879562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</si>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</sst>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5" fillId="0" borderId="0" applyNumberFormat="0" applyFill="0" applyBorder="0" applyAlignment="0" applyProtection="0"/>
  </cellStyleXfs>
  <cellXfs count="34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166" fontId="28" fillId="0" borderId="21" xfId="0" applyNumberFormat="1" applyFont="1" applyBorder="1" applyAlignment="1" applyProtection="1">
      <alignment vertical="center"/>
    </xf>
    <xf numFmtId="4" fontId="28" fillId="0" borderId="22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1" fillId="0" borderId="13" xfId="0" applyNumberFormat="1" applyFont="1" applyBorder="1" applyAlignment="1" applyProtection="1"/>
    <xf numFmtId="166" fontId="31" fillId="0" borderId="14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4" fillId="0" borderId="23" xfId="0" applyFont="1" applyBorder="1" applyAlignment="1" applyProtection="1">
      <alignment horizontal="center" vertical="center"/>
    </xf>
    <xf numFmtId="49" fontId="34" fillId="0" borderId="23" xfId="0" applyNumberFormat="1" applyFont="1" applyBorder="1" applyAlignment="1" applyProtection="1">
      <alignment horizontal="left" vertical="center" wrapText="1"/>
    </xf>
    <xf numFmtId="0" fontId="34" fillId="0" borderId="23" xfId="0" applyFont="1" applyBorder="1" applyAlignment="1" applyProtection="1">
      <alignment horizontal="left" vertical="center" wrapText="1"/>
    </xf>
    <xf numFmtId="0" fontId="34" fillId="0" borderId="23" xfId="0" applyFont="1" applyBorder="1" applyAlignment="1" applyProtection="1">
      <alignment horizontal="center" vertical="center" wrapText="1"/>
    </xf>
    <xf numFmtId="167" fontId="34" fillId="0" borderId="23" xfId="0" applyNumberFormat="1" applyFont="1" applyBorder="1" applyAlignment="1" applyProtection="1">
      <alignment vertical="center"/>
    </xf>
    <xf numFmtId="4" fontId="34" fillId="2" borderId="23" xfId="0" applyNumberFormat="1" applyFont="1" applyFill="1" applyBorder="1" applyAlignment="1" applyProtection="1">
      <alignment vertical="center"/>
      <protection locked="0"/>
    </xf>
    <xf numFmtId="4" fontId="34" fillId="0" borderId="23" xfId="0" applyNumberFormat="1" applyFont="1" applyBorder="1" applyAlignment="1" applyProtection="1">
      <alignment vertical="center"/>
    </xf>
    <xf numFmtId="0" fontId="35" fillId="0" borderId="4" xfId="0" applyFont="1" applyBorder="1" applyAlignment="1">
      <alignment vertical="center"/>
    </xf>
    <xf numFmtId="0" fontId="34" fillId="2" borderId="15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0" fillId="0" borderId="0" xfId="0" applyAlignment="1">
      <alignment vertical="top"/>
    </xf>
    <xf numFmtId="0" fontId="36" fillId="0" borderId="24" xfId="0" applyFont="1" applyBorder="1" applyAlignment="1">
      <alignment vertical="center" wrapText="1"/>
    </xf>
    <xf numFmtId="0" fontId="36" fillId="0" borderId="25" xfId="0" applyFont="1" applyBorder="1" applyAlignment="1">
      <alignment vertical="center" wrapText="1"/>
    </xf>
    <xf numFmtId="0" fontId="36" fillId="0" borderId="26" xfId="0" applyFont="1" applyBorder="1" applyAlignment="1">
      <alignment vertical="center" wrapText="1"/>
    </xf>
    <xf numFmtId="0" fontId="36" fillId="0" borderId="27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6" fillId="0" borderId="28" xfId="0" applyFont="1" applyBorder="1" applyAlignment="1">
      <alignment horizontal="center" vertical="center" wrapText="1"/>
    </xf>
    <xf numFmtId="0" fontId="36" fillId="0" borderId="27" xfId="0" applyFont="1" applyBorder="1" applyAlignment="1">
      <alignment vertical="center" wrapText="1"/>
    </xf>
    <xf numFmtId="0" fontId="38" fillId="0" borderId="29" xfId="0" applyFont="1" applyBorder="1" applyAlignment="1">
      <alignment horizontal="left" wrapText="1"/>
    </xf>
    <xf numFmtId="0" fontId="36" fillId="0" borderId="28" xfId="0" applyFont="1" applyBorder="1" applyAlignment="1">
      <alignment vertical="center" wrapText="1"/>
    </xf>
    <xf numFmtId="0" fontId="38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 wrapText="1"/>
    </xf>
    <xf numFmtId="0" fontId="40" fillId="0" borderId="27" xfId="0" applyFont="1" applyBorder="1" applyAlignment="1">
      <alignment vertical="center" wrapText="1"/>
    </xf>
    <xf numFmtId="0" fontId="39" fillId="0" borderId="1" xfId="0" applyFont="1" applyBorder="1" applyAlignment="1">
      <alignment vertical="center" wrapText="1"/>
    </xf>
    <xf numFmtId="0" fontId="39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vertical="center"/>
    </xf>
    <xf numFmtId="49" fontId="39" fillId="0" borderId="1" xfId="0" applyNumberFormat="1" applyFont="1" applyBorder="1" applyAlignment="1">
      <alignment horizontal="left" vertical="center" wrapText="1"/>
    </xf>
    <xf numFmtId="49" fontId="39" fillId="0" borderId="1" xfId="0" applyNumberFormat="1" applyFont="1" applyBorder="1" applyAlignment="1">
      <alignment vertical="center" wrapText="1"/>
    </xf>
    <xf numFmtId="0" fontId="36" fillId="0" borderId="30" xfId="0" applyFont="1" applyBorder="1" applyAlignment="1">
      <alignment vertical="center" wrapText="1"/>
    </xf>
    <xf numFmtId="0" fontId="41" fillId="0" borderId="29" xfId="0" applyFont="1" applyBorder="1" applyAlignment="1">
      <alignment vertical="center" wrapText="1"/>
    </xf>
    <xf numFmtId="0" fontId="36" fillId="0" borderId="31" xfId="0" applyFont="1" applyBorder="1" applyAlignment="1">
      <alignment vertical="center" wrapText="1"/>
    </xf>
    <xf numFmtId="0" fontId="36" fillId="0" borderId="1" xfId="0" applyFont="1" applyBorder="1" applyAlignment="1">
      <alignment vertical="top"/>
    </xf>
    <xf numFmtId="0" fontId="36" fillId="0" borderId="0" xfId="0" applyFont="1" applyAlignment="1">
      <alignment vertical="top"/>
    </xf>
    <xf numFmtId="0" fontId="36" fillId="0" borderId="24" xfId="0" applyFont="1" applyBorder="1" applyAlignment="1">
      <alignment horizontal="left" vertical="center"/>
    </xf>
    <xf numFmtId="0" fontId="36" fillId="0" borderId="25" xfId="0" applyFont="1" applyBorder="1" applyAlignment="1">
      <alignment horizontal="left" vertical="center"/>
    </xf>
    <xf numFmtId="0" fontId="36" fillId="0" borderId="26" xfId="0" applyFont="1" applyBorder="1" applyAlignment="1">
      <alignment horizontal="left" vertical="center"/>
    </xf>
    <xf numFmtId="0" fontId="36" fillId="0" borderId="27" xfId="0" applyFont="1" applyBorder="1" applyAlignment="1">
      <alignment horizontal="left" vertical="center"/>
    </xf>
    <xf numFmtId="0" fontId="37" fillId="0" borderId="1" xfId="0" applyFont="1" applyBorder="1" applyAlignment="1">
      <alignment horizontal="center" vertical="center"/>
    </xf>
    <xf numFmtId="0" fontId="36" fillId="0" borderId="28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38" fillId="0" borderId="29" xfId="0" applyFont="1" applyBorder="1" applyAlignment="1">
      <alignment horizontal="left" vertical="center"/>
    </xf>
    <xf numFmtId="0" fontId="38" fillId="0" borderId="29" xfId="0" applyFont="1" applyBorder="1" applyAlignment="1">
      <alignment horizontal="center" vertical="center"/>
    </xf>
    <xf numFmtId="0" fontId="42" fillId="0" borderId="29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39" fillId="0" borderId="0" xfId="0" applyFont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39" fillId="0" borderId="1" xfId="0" applyFont="1" applyFill="1" applyBorder="1" applyAlignment="1">
      <alignment horizontal="left" vertical="center"/>
    </xf>
    <xf numFmtId="0" fontId="39" fillId="0" borderId="1" xfId="0" applyFont="1" applyFill="1" applyBorder="1" applyAlignment="1">
      <alignment horizontal="center" vertical="center"/>
    </xf>
    <xf numFmtId="0" fontId="36" fillId="0" borderId="30" xfId="0" applyFont="1" applyBorder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36" fillId="0" borderId="31" xfId="0" applyFont="1" applyBorder="1" applyAlignment="1">
      <alignment horizontal="left" vertical="center"/>
    </xf>
    <xf numFmtId="0" fontId="36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36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 wrapText="1"/>
    </xf>
    <xf numFmtId="0" fontId="36" fillId="0" borderId="24" xfId="0" applyFont="1" applyBorder="1" applyAlignment="1">
      <alignment horizontal="left" vertical="center" wrapText="1"/>
    </xf>
    <xf numFmtId="0" fontId="36" fillId="0" borderId="25" xfId="0" applyFont="1" applyBorder="1" applyAlignment="1">
      <alignment horizontal="left" vertical="center" wrapText="1"/>
    </xf>
    <xf numFmtId="0" fontId="36" fillId="0" borderId="26" xfId="0" applyFont="1" applyBorder="1" applyAlignment="1">
      <alignment horizontal="left" vertical="center" wrapText="1"/>
    </xf>
    <xf numFmtId="0" fontId="36" fillId="0" borderId="27" xfId="0" applyFont="1" applyBorder="1" applyAlignment="1">
      <alignment horizontal="left" vertical="center" wrapText="1"/>
    </xf>
    <xf numFmtId="0" fontId="36" fillId="0" borderId="28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/>
    </xf>
    <xf numFmtId="0" fontId="40" fillId="0" borderId="28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/>
    </xf>
    <xf numFmtId="0" fontId="40" fillId="0" borderId="30" xfId="0" applyFont="1" applyBorder="1" applyAlignment="1">
      <alignment horizontal="left" vertical="center" wrapText="1"/>
    </xf>
    <xf numFmtId="0" fontId="40" fillId="0" borderId="29" xfId="0" applyFont="1" applyBorder="1" applyAlignment="1">
      <alignment horizontal="left" vertical="center" wrapText="1"/>
    </xf>
    <xf numFmtId="0" fontId="40" fillId="0" borderId="3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top"/>
    </xf>
    <xf numFmtId="0" fontId="39" fillId="0" borderId="1" xfId="0" applyFont="1" applyBorder="1" applyAlignment="1">
      <alignment horizontal="center" vertical="top"/>
    </xf>
    <xf numFmtId="0" fontId="40" fillId="0" borderId="30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42" fillId="0" borderId="0" xfId="0" applyFont="1" applyAlignment="1">
      <alignment vertical="center"/>
    </xf>
    <xf numFmtId="0" fontId="38" fillId="0" borderId="1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38" fillId="0" borderId="29" xfId="0" applyFont="1" applyBorder="1" applyAlignment="1">
      <alignment vertical="center"/>
    </xf>
    <xf numFmtId="0" fontId="39" fillId="0" borderId="1" xfId="0" applyFont="1" applyBorder="1" applyAlignment="1">
      <alignment vertical="top"/>
    </xf>
    <xf numFmtId="49" fontId="39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38" fillId="0" borderId="29" xfId="0" applyFont="1" applyBorder="1" applyAlignment="1">
      <alignment horizontal="left"/>
    </xf>
    <xf numFmtId="0" fontId="42" fillId="0" borderId="29" xfId="0" applyFont="1" applyBorder="1" applyAlignment="1"/>
    <xf numFmtId="0" fontId="36" fillId="0" borderId="27" xfId="0" applyFont="1" applyBorder="1" applyAlignment="1">
      <alignment vertical="top"/>
    </xf>
    <xf numFmtId="0" fontId="36" fillId="0" borderId="28" xfId="0" applyFont="1" applyBorder="1" applyAlignment="1">
      <alignment vertical="top"/>
    </xf>
    <xf numFmtId="0" fontId="36" fillId="0" borderId="30" xfId="0" applyFont="1" applyBorder="1" applyAlignment="1">
      <alignment vertical="top"/>
    </xf>
    <xf numFmtId="0" fontId="36" fillId="0" borderId="29" xfId="0" applyFont="1" applyBorder="1" applyAlignment="1">
      <alignment vertical="top"/>
    </xf>
    <xf numFmtId="0" fontId="36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20</v>
      </c>
      <c r="AL7" s="23"/>
      <c r="AM7" s="23"/>
      <c r="AN7" s="28" t="s">
        <v>19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21</v>
      </c>
      <c r="E8" s="23"/>
      <c r="F8" s="23"/>
      <c r="G8" s="23"/>
      <c r="H8" s="23"/>
      <c r="I8" s="23"/>
      <c r="J8" s="23"/>
      <c r="K8" s="28" t="s">
        <v>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23</v>
      </c>
      <c r="AL8" s="23"/>
      <c r="AM8" s="23"/>
      <c r="AN8" s="34" t="s">
        <v>24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26</v>
      </c>
      <c r="AL10" s="23"/>
      <c r="AM10" s="23"/>
      <c r="AN10" s="28" t="s">
        <v>27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28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29</v>
      </c>
      <c r="AL11" s="23"/>
      <c r="AM11" s="23"/>
      <c r="AN11" s="28" t="s">
        <v>30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31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26</v>
      </c>
      <c r="AL13" s="23"/>
      <c r="AM13" s="23"/>
      <c r="AN13" s="35" t="s">
        <v>32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32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29</v>
      </c>
      <c r="AL14" s="23"/>
      <c r="AM14" s="23"/>
      <c r="AN14" s="35" t="s">
        <v>32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33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26</v>
      </c>
      <c r="AL16" s="23"/>
      <c r="AM16" s="23"/>
      <c r="AN16" s="28" t="s">
        <v>19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34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29</v>
      </c>
      <c r="AL17" s="23"/>
      <c r="AM17" s="23"/>
      <c r="AN17" s="28" t="s">
        <v>19</v>
      </c>
      <c r="AO17" s="23"/>
      <c r="AP17" s="23"/>
      <c r="AQ17" s="23"/>
      <c r="AR17" s="21"/>
      <c r="BE17" s="32"/>
      <c r="BS17" s="18" t="s">
        <v>35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36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26</v>
      </c>
      <c r="AL19" s="23"/>
      <c r="AM19" s="23"/>
      <c r="AN19" s="28" t="s">
        <v>19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34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29</v>
      </c>
      <c r="AL20" s="23"/>
      <c r="AM20" s="23"/>
      <c r="AN20" s="28" t="s">
        <v>19</v>
      </c>
      <c r="AO20" s="23"/>
      <c r="AP20" s="23"/>
      <c r="AQ20" s="23"/>
      <c r="AR20" s="21"/>
      <c r="BE20" s="32"/>
      <c r="BS20" s="18" t="s">
        <v>4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37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47.25" customHeight="1">
      <c r="B23" s="22"/>
      <c r="C23" s="23"/>
      <c r="D23" s="23"/>
      <c r="E23" s="37" t="s">
        <v>38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39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ROUND(AG54,2)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40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41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42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43</v>
      </c>
      <c r="E29" s="48"/>
      <c r="F29" s="33" t="s">
        <v>44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ROUND(AZ54,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ROUND(AV54,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45</v>
      </c>
      <c r="G30" s="48"/>
      <c r="H30" s="48"/>
      <c r="I30" s="48"/>
      <c r="J30" s="48"/>
      <c r="K30" s="48"/>
      <c r="L30" s="49">
        <v>0.14999999999999999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ROUND(BA54,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ROUND(AW54,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46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ROUND(BB54,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47</v>
      </c>
      <c r="G32" s="48"/>
      <c r="H32" s="48"/>
      <c r="I32" s="48"/>
      <c r="J32" s="48"/>
      <c r="K32" s="48"/>
      <c r="L32" s="49">
        <v>0.14999999999999999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ROUND(BC54,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48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ROUND(BD54,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3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9"/>
    </row>
    <row r="35" s="2" customFormat="1" ht="25.92" customHeight="1">
      <c r="A35" s="39"/>
      <c r="B35" s="40"/>
      <c r="C35" s="53"/>
      <c r="D35" s="54" t="s">
        <v>49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50</v>
      </c>
      <c r="U35" s="55"/>
      <c r="V35" s="55"/>
      <c r="W35" s="55"/>
      <c r="X35" s="57" t="s">
        <v>51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6.96" customHeight="1">
      <c r="A37" s="39"/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45"/>
      <c r="BE37" s="39"/>
    </row>
    <row r="41" s="2" customFormat="1" ht="6.96" customHeight="1">
      <c r="A41" s="39"/>
      <c r="B41" s="62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45"/>
      <c r="BE41" s="39"/>
    </row>
    <row r="42" s="2" customFormat="1" ht="24.96" customHeight="1">
      <c r="A42" s="39"/>
      <c r="B42" s="40"/>
      <c r="C42" s="24" t="s">
        <v>52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5"/>
      <c r="BE42" s="39"/>
    </row>
    <row r="43" s="2" customFormat="1" ht="6.96" customHeight="1">
      <c r="A43" s="39"/>
      <c r="B43" s="40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5"/>
      <c r="BE43" s="39"/>
    </row>
    <row r="44" s="4" customFormat="1" ht="12" customHeight="1">
      <c r="A44" s="4"/>
      <c r="B44" s="64"/>
      <c r="C44" s="33" t="s">
        <v>13</v>
      </c>
      <c r="D44" s="65"/>
      <c r="E44" s="65"/>
      <c r="F44" s="65"/>
      <c r="G44" s="65"/>
      <c r="H44" s="65"/>
      <c r="I44" s="65"/>
      <c r="J44" s="65"/>
      <c r="K44" s="65"/>
      <c r="L44" s="65" t="str">
        <f>K5</f>
        <v>2021/01</v>
      </c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6"/>
      <c r="BE44" s="4"/>
    </row>
    <row r="45" s="5" customFormat="1" ht="36.96" customHeight="1">
      <c r="A45" s="5"/>
      <c r="B45" s="67"/>
      <c r="C45" s="68" t="s">
        <v>16</v>
      </c>
      <c r="D45" s="69"/>
      <c r="E45" s="69"/>
      <c r="F45" s="69"/>
      <c r="G45" s="69"/>
      <c r="H45" s="69"/>
      <c r="I45" s="69"/>
      <c r="J45" s="69"/>
      <c r="K45" s="69"/>
      <c r="L45" s="70" t="str">
        <f>K6</f>
        <v>Oprava místní komunikace 3c „K obchodu , parc. č.907 v k.ú. Hradec u Jeseníka</v>
      </c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71"/>
      <c r="BE45" s="5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5"/>
      <c r="BE46" s="39"/>
    </row>
    <row r="47" s="2" customFormat="1" ht="12" customHeight="1">
      <c r="A47" s="39"/>
      <c r="B47" s="40"/>
      <c r="C47" s="33" t="s">
        <v>21</v>
      </c>
      <c r="D47" s="41"/>
      <c r="E47" s="41"/>
      <c r="F47" s="41"/>
      <c r="G47" s="41"/>
      <c r="H47" s="41"/>
      <c r="I47" s="41"/>
      <c r="J47" s="41"/>
      <c r="K47" s="41"/>
      <c r="L47" s="72" t="str">
        <f>IF(K8="","",K8)</f>
        <v>Hradec-Nová Ves</v>
      </c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33" t="s">
        <v>23</v>
      </c>
      <c r="AJ47" s="41"/>
      <c r="AK47" s="41"/>
      <c r="AL47" s="41"/>
      <c r="AM47" s="73" t="str">
        <f>IF(AN8= "","",AN8)</f>
        <v>11. 3. 2021</v>
      </c>
      <c r="AN47" s="73"/>
      <c r="AO47" s="41"/>
      <c r="AP47" s="41"/>
      <c r="AQ47" s="41"/>
      <c r="AR47" s="45"/>
      <c r="B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5"/>
      <c r="BE48" s="39"/>
    </row>
    <row r="49" s="2" customFormat="1" ht="15.15" customHeight="1">
      <c r="A49" s="39"/>
      <c r="B49" s="40"/>
      <c r="C49" s="33" t="s">
        <v>25</v>
      </c>
      <c r="D49" s="41"/>
      <c r="E49" s="41"/>
      <c r="F49" s="41"/>
      <c r="G49" s="41"/>
      <c r="H49" s="41"/>
      <c r="I49" s="41"/>
      <c r="J49" s="41"/>
      <c r="K49" s="41"/>
      <c r="L49" s="65" t="str">
        <f>IF(E11= "","",E11)</f>
        <v>Obec Hradec-Nová Ves</v>
      </c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33" t="s">
        <v>33</v>
      </c>
      <c r="AJ49" s="41"/>
      <c r="AK49" s="41"/>
      <c r="AL49" s="41"/>
      <c r="AM49" s="74" t="str">
        <f>IF(E17="","",E17)</f>
        <v xml:space="preserve"> </v>
      </c>
      <c r="AN49" s="65"/>
      <c r="AO49" s="65"/>
      <c r="AP49" s="65"/>
      <c r="AQ49" s="41"/>
      <c r="AR49" s="45"/>
      <c r="AS49" s="75" t="s">
        <v>53</v>
      </c>
      <c r="AT49" s="76"/>
      <c r="AU49" s="77"/>
      <c r="AV49" s="77"/>
      <c r="AW49" s="77"/>
      <c r="AX49" s="77"/>
      <c r="AY49" s="77"/>
      <c r="AZ49" s="77"/>
      <c r="BA49" s="77"/>
      <c r="BB49" s="77"/>
      <c r="BC49" s="77"/>
      <c r="BD49" s="78"/>
      <c r="BE49" s="39"/>
    </row>
    <row r="50" s="2" customFormat="1" ht="15.15" customHeight="1">
      <c r="A50" s="39"/>
      <c r="B50" s="40"/>
      <c r="C50" s="33" t="s">
        <v>31</v>
      </c>
      <c r="D50" s="41"/>
      <c r="E50" s="41"/>
      <c r="F50" s="41"/>
      <c r="G50" s="41"/>
      <c r="H50" s="41"/>
      <c r="I50" s="41"/>
      <c r="J50" s="41"/>
      <c r="K50" s="41"/>
      <c r="L50" s="65" t="str">
        <f>IF(E14= "Vyplň údaj","",E14)</f>
        <v/>
      </c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33" t="s">
        <v>36</v>
      </c>
      <c r="AJ50" s="41"/>
      <c r="AK50" s="41"/>
      <c r="AL50" s="41"/>
      <c r="AM50" s="74" t="str">
        <f>IF(E20="","",E20)</f>
        <v xml:space="preserve"> </v>
      </c>
      <c r="AN50" s="65"/>
      <c r="AO50" s="65"/>
      <c r="AP50" s="65"/>
      <c r="AQ50" s="41"/>
      <c r="AR50" s="45"/>
      <c r="AS50" s="79"/>
      <c r="AT50" s="80"/>
      <c r="AU50" s="81"/>
      <c r="AV50" s="81"/>
      <c r="AW50" s="81"/>
      <c r="AX50" s="81"/>
      <c r="AY50" s="81"/>
      <c r="AZ50" s="81"/>
      <c r="BA50" s="81"/>
      <c r="BB50" s="81"/>
      <c r="BC50" s="81"/>
      <c r="BD50" s="82"/>
      <c r="BE50" s="39"/>
    </row>
    <row r="51" s="2" customFormat="1" ht="10.8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5"/>
      <c r="AS51" s="83"/>
      <c r="AT51" s="84"/>
      <c r="AU51" s="85"/>
      <c r="AV51" s="85"/>
      <c r="AW51" s="85"/>
      <c r="AX51" s="85"/>
      <c r="AY51" s="85"/>
      <c r="AZ51" s="85"/>
      <c r="BA51" s="85"/>
      <c r="BB51" s="85"/>
      <c r="BC51" s="85"/>
      <c r="BD51" s="86"/>
      <c r="BE51" s="39"/>
    </row>
    <row r="52" s="2" customFormat="1" ht="29.28" customHeight="1">
      <c r="A52" s="39"/>
      <c r="B52" s="40"/>
      <c r="C52" s="87" t="s">
        <v>54</v>
      </c>
      <c r="D52" s="88"/>
      <c r="E52" s="88"/>
      <c r="F52" s="88"/>
      <c r="G52" s="88"/>
      <c r="H52" s="89"/>
      <c r="I52" s="90" t="s">
        <v>55</v>
      </c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91" t="s">
        <v>56</v>
      </c>
      <c r="AH52" s="88"/>
      <c r="AI52" s="88"/>
      <c r="AJ52" s="88"/>
      <c r="AK52" s="88"/>
      <c r="AL52" s="88"/>
      <c r="AM52" s="88"/>
      <c r="AN52" s="90" t="s">
        <v>57</v>
      </c>
      <c r="AO52" s="88"/>
      <c r="AP52" s="88"/>
      <c r="AQ52" s="92" t="s">
        <v>58</v>
      </c>
      <c r="AR52" s="45"/>
      <c r="AS52" s="93" t="s">
        <v>59</v>
      </c>
      <c r="AT52" s="94" t="s">
        <v>60</v>
      </c>
      <c r="AU52" s="94" t="s">
        <v>61</v>
      </c>
      <c r="AV52" s="94" t="s">
        <v>62</v>
      </c>
      <c r="AW52" s="94" t="s">
        <v>63</v>
      </c>
      <c r="AX52" s="94" t="s">
        <v>64</v>
      </c>
      <c r="AY52" s="94" t="s">
        <v>65</v>
      </c>
      <c r="AZ52" s="94" t="s">
        <v>66</v>
      </c>
      <c r="BA52" s="94" t="s">
        <v>67</v>
      </c>
      <c r="BB52" s="94" t="s">
        <v>68</v>
      </c>
      <c r="BC52" s="94" t="s">
        <v>69</v>
      </c>
      <c r="BD52" s="95" t="s">
        <v>70</v>
      </c>
      <c r="BE52" s="39"/>
    </row>
    <row r="53" s="2" customFormat="1" ht="10.8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5"/>
      <c r="AS53" s="96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8"/>
      <c r="BE53" s="39"/>
    </row>
    <row r="54" s="6" customFormat="1" ht="32.4" customHeight="1">
      <c r="A54" s="6"/>
      <c r="B54" s="99"/>
      <c r="C54" s="100" t="s">
        <v>71</v>
      </c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2">
        <f>ROUND(AG55,2)</f>
        <v>0</v>
      </c>
      <c r="AH54" s="102"/>
      <c r="AI54" s="102"/>
      <c r="AJ54" s="102"/>
      <c r="AK54" s="102"/>
      <c r="AL54" s="102"/>
      <c r="AM54" s="102"/>
      <c r="AN54" s="103">
        <f>SUM(AG54,AT54)</f>
        <v>0</v>
      </c>
      <c r="AO54" s="103"/>
      <c r="AP54" s="103"/>
      <c r="AQ54" s="104" t="s">
        <v>19</v>
      </c>
      <c r="AR54" s="105"/>
      <c r="AS54" s="106">
        <f>ROUND(AS55,2)</f>
        <v>0</v>
      </c>
      <c r="AT54" s="107">
        <f>ROUND(SUM(AV54:AW54),2)</f>
        <v>0</v>
      </c>
      <c r="AU54" s="108">
        <f>ROUND(AU55,5)</f>
        <v>0</v>
      </c>
      <c r="AV54" s="107">
        <f>ROUND(AZ54*L29,2)</f>
        <v>0</v>
      </c>
      <c r="AW54" s="107">
        <f>ROUND(BA54*L30,2)</f>
        <v>0</v>
      </c>
      <c r="AX54" s="107">
        <f>ROUND(BB54*L29,2)</f>
        <v>0</v>
      </c>
      <c r="AY54" s="107">
        <f>ROUND(BC54*L30,2)</f>
        <v>0</v>
      </c>
      <c r="AZ54" s="107">
        <f>ROUND(AZ55,2)</f>
        <v>0</v>
      </c>
      <c r="BA54" s="107">
        <f>ROUND(BA55,2)</f>
        <v>0</v>
      </c>
      <c r="BB54" s="107">
        <f>ROUND(BB55,2)</f>
        <v>0</v>
      </c>
      <c r="BC54" s="107">
        <f>ROUND(BC55,2)</f>
        <v>0</v>
      </c>
      <c r="BD54" s="109">
        <f>ROUND(BD55,2)</f>
        <v>0</v>
      </c>
      <c r="BE54" s="6"/>
      <c r="BS54" s="110" t="s">
        <v>72</v>
      </c>
      <c r="BT54" s="110" t="s">
        <v>73</v>
      </c>
      <c r="BV54" s="110" t="s">
        <v>74</v>
      </c>
      <c r="BW54" s="110" t="s">
        <v>5</v>
      </c>
      <c r="BX54" s="110" t="s">
        <v>75</v>
      </c>
      <c r="CL54" s="110" t="s">
        <v>19</v>
      </c>
    </row>
    <row r="55" s="7" customFormat="1" ht="37.5" customHeight="1">
      <c r="A55" s="111" t="s">
        <v>76</v>
      </c>
      <c r="B55" s="112"/>
      <c r="C55" s="113"/>
      <c r="D55" s="114" t="s">
        <v>14</v>
      </c>
      <c r="E55" s="114"/>
      <c r="F55" s="114"/>
      <c r="G55" s="114"/>
      <c r="H55" s="114"/>
      <c r="I55" s="115"/>
      <c r="J55" s="114" t="s">
        <v>17</v>
      </c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6">
        <f>'2021-01 - Oprava místní k...'!J28</f>
        <v>0</v>
      </c>
      <c r="AH55" s="115"/>
      <c r="AI55" s="115"/>
      <c r="AJ55" s="115"/>
      <c r="AK55" s="115"/>
      <c r="AL55" s="115"/>
      <c r="AM55" s="115"/>
      <c r="AN55" s="116">
        <f>SUM(AG55,AT55)</f>
        <v>0</v>
      </c>
      <c r="AO55" s="115"/>
      <c r="AP55" s="115"/>
      <c r="AQ55" s="117" t="s">
        <v>77</v>
      </c>
      <c r="AR55" s="118"/>
      <c r="AS55" s="119">
        <v>0</v>
      </c>
      <c r="AT55" s="120">
        <f>ROUND(SUM(AV55:AW55),2)</f>
        <v>0</v>
      </c>
      <c r="AU55" s="121">
        <f>'2021-01 - Oprava místní k...'!P80</f>
        <v>0</v>
      </c>
      <c r="AV55" s="120">
        <f>'2021-01 - Oprava místní k...'!J31</f>
        <v>0</v>
      </c>
      <c r="AW55" s="120">
        <f>'2021-01 - Oprava místní k...'!J32</f>
        <v>0</v>
      </c>
      <c r="AX55" s="120">
        <f>'2021-01 - Oprava místní k...'!J33</f>
        <v>0</v>
      </c>
      <c r="AY55" s="120">
        <f>'2021-01 - Oprava místní k...'!J34</f>
        <v>0</v>
      </c>
      <c r="AZ55" s="120">
        <f>'2021-01 - Oprava místní k...'!F31</f>
        <v>0</v>
      </c>
      <c r="BA55" s="120">
        <f>'2021-01 - Oprava místní k...'!F32</f>
        <v>0</v>
      </c>
      <c r="BB55" s="120">
        <f>'2021-01 - Oprava místní k...'!F33</f>
        <v>0</v>
      </c>
      <c r="BC55" s="120">
        <f>'2021-01 - Oprava místní k...'!F34</f>
        <v>0</v>
      </c>
      <c r="BD55" s="122">
        <f>'2021-01 - Oprava místní k...'!F35</f>
        <v>0</v>
      </c>
      <c r="BE55" s="7"/>
      <c r="BT55" s="123" t="s">
        <v>78</v>
      </c>
      <c r="BU55" s="123" t="s">
        <v>79</v>
      </c>
      <c r="BV55" s="123" t="s">
        <v>74</v>
      </c>
      <c r="BW55" s="123" t="s">
        <v>5</v>
      </c>
      <c r="BX55" s="123" t="s">
        <v>75</v>
      </c>
      <c r="CL55" s="123" t="s">
        <v>19</v>
      </c>
    </row>
    <row r="56" s="2" customFormat="1" ht="30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5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</row>
    <row r="57" s="2" customFormat="1" ht="6.96" customHeight="1">
      <c r="A57" s="39"/>
      <c r="B57" s="60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45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</row>
  </sheetData>
  <sheetProtection sheet="1" formatColumns="0" formatRows="0" objects="1" scenarios="1" spinCount="100000" saltValue="tGlojhvtrN/cy7MJzwIltTDca/2QzpYglZt5Pn1DsMZNqAW2Z4G9/mZS6YALtHnEoOj8DdoI+7HvyMwDmehGLQ==" hashValue="MpBOt7vl/bdY1bIKC5Lw3N/ePolftTUPOyy1Vad6JcQMk9w2ilOMvSIS1WBv7SGciJhAWEuZMwiS9CC9+mF87A==" algorithmName="SHA-512" password="CC35"/>
  <mergeCells count="42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AR2:BE2"/>
  </mergeCells>
  <hyperlinks>
    <hyperlink ref="A55" location="'2021-01 - Oprava místní k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5</v>
      </c>
    </row>
    <row r="3" s="1" customFormat="1" ht="6.96" customHeight="1">
      <c r="B3" s="124"/>
      <c r="C3" s="125"/>
      <c r="D3" s="125"/>
      <c r="E3" s="125"/>
      <c r="F3" s="125"/>
      <c r="G3" s="125"/>
      <c r="H3" s="125"/>
      <c r="I3" s="125"/>
      <c r="J3" s="125"/>
      <c r="K3" s="125"/>
      <c r="L3" s="21"/>
      <c r="AT3" s="18" t="s">
        <v>80</v>
      </c>
    </row>
    <row r="4" s="1" customFormat="1" ht="24.96" customHeight="1">
      <c r="B4" s="21"/>
      <c r="D4" s="126" t="s">
        <v>81</v>
      </c>
      <c r="L4" s="21"/>
      <c r="M4" s="127" t="s">
        <v>10</v>
      </c>
      <c r="AT4" s="18" t="s">
        <v>4</v>
      </c>
    </row>
    <row r="5" s="1" customFormat="1" ht="6.96" customHeight="1">
      <c r="B5" s="21"/>
      <c r="L5" s="21"/>
    </row>
    <row r="6" s="2" customFormat="1" ht="12" customHeight="1">
      <c r="A6" s="39"/>
      <c r="B6" s="45"/>
      <c r="C6" s="39"/>
      <c r="D6" s="128" t="s">
        <v>16</v>
      </c>
      <c r="E6" s="39"/>
      <c r="F6" s="39"/>
      <c r="G6" s="39"/>
      <c r="H6" s="39"/>
      <c r="I6" s="39"/>
      <c r="J6" s="39"/>
      <c r="K6" s="39"/>
      <c r="L6" s="12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</row>
    <row r="7" s="2" customFormat="1" ht="30" customHeight="1">
      <c r="A7" s="39"/>
      <c r="B7" s="45"/>
      <c r="C7" s="39"/>
      <c r="D7" s="39"/>
      <c r="E7" s="130" t="s">
        <v>17</v>
      </c>
      <c r="F7" s="39"/>
      <c r="G7" s="39"/>
      <c r="H7" s="39"/>
      <c r="I7" s="39"/>
      <c r="J7" s="39"/>
      <c r="K7" s="39"/>
      <c r="L7" s="12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</row>
    <row r="8" s="2" customFormat="1">
      <c r="A8" s="39"/>
      <c r="B8" s="45"/>
      <c r="C8" s="39"/>
      <c r="D8" s="39"/>
      <c r="E8" s="39"/>
      <c r="F8" s="39"/>
      <c r="G8" s="39"/>
      <c r="H8" s="39"/>
      <c r="I8" s="39"/>
      <c r="J8" s="39"/>
      <c r="K8" s="39"/>
      <c r="L8" s="12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2" customHeight="1">
      <c r="A9" s="39"/>
      <c r="B9" s="45"/>
      <c r="C9" s="39"/>
      <c r="D9" s="128" t="s">
        <v>18</v>
      </c>
      <c r="E9" s="39"/>
      <c r="F9" s="131" t="s">
        <v>19</v>
      </c>
      <c r="G9" s="39"/>
      <c r="H9" s="39"/>
      <c r="I9" s="128" t="s">
        <v>20</v>
      </c>
      <c r="J9" s="131" t="s">
        <v>19</v>
      </c>
      <c r="K9" s="39"/>
      <c r="L9" s="12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28" t="s">
        <v>21</v>
      </c>
      <c r="E10" s="39"/>
      <c r="F10" s="131" t="s">
        <v>22</v>
      </c>
      <c r="G10" s="39"/>
      <c r="H10" s="39"/>
      <c r="I10" s="128" t="s">
        <v>23</v>
      </c>
      <c r="J10" s="132" t="str">
        <f>'Rekapitulace stavby'!AN8</f>
        <v>11. 3. 2021</v>
      </c>
      <c r="K10" s="39"/>
      <c r="L10" s="12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0.8" customHeight="1">
      <c r="A11" s="39"/>
      <c r="B11" s="45"/>
      <c r="C11" s="39"/>
      <c r="D11" s="39"/>
      <c r="E11" s="39"/>
      <c r="F11" s="39"/>
      <c r="G11" s="39"/>
      <c r="H11" s="39"/>
      <c r="I11" s="39"/>
      <c r="J11" s="39"/>
      <c r="K11" s="39"/>
      <c r="L11" s="12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28" t="s">
        <v>25</v>
      </c>
      <c r="E12" s="39"/>
      <c r="F12" s="39"/>
      <c r="G12" s="39"/>
      <c r="H12" s="39"/>
      <c r="I12" s="128" t="s">
        <v>26</v>
      </c>
      <c r="J12" s="131" t="s">
        <v>27</v>
      </c>
      <c r="K12" s="39"/>
      <c r="L12" s="12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8" customHeight="1">
      <c r="A13" s="39"/>
      <c r="B13" s="45"/>
      <c r="C13" s="39"/>
      <c r="D13" s="39"/>
      <c r="E13" s="131" t="s">
        <v>28</v>
      </c>
      <c r="F13" s="39"/>
      <c r="G13" s="39"/>
      <c r="H13" s="39"/>
      <c r="I13" s="128" t="s">
        <v>29</v>
      </c>
      <c r="J13" s="131" t="s">
        <v>30</v>
      </c>
      <c r="K13" s="39"/>
      <c r="L13" s="12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6.96" customHeigh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2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28" t="s">
        <v>31</v>
      </c>
      <c r="E15" s="39"/>
      <c r="F15" s="39"/>
      <c r="G15" s="39"/>
      <c r="H15" s="39"/>
      <c r="I15" s="128" t="s">
        <v>26</v>
      </c>
      <c r="J15" s="34" t="str">
        <f>'Rekapitulace stavby'!AN13</f>
        <v>Vyplň údaj</v>
      </c>
      <c r="K15" s="39"/>
      <c r="L15" s="12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8" customHeight="1">
      <c r="A16" s="39"/>
      <c r="B16" s="45"/>
      <c r="C16" s="39"/>
      <c r="D16" s="39"/>
      <c r="E16" s="34" t="str">
        <f>'Rekapitulace stavby'!E14</f>
        <v>Vyplň údaj</v>
      </c>
      <c r="F16" s="131"/>
      <c r="G16" s="131"/>
      <c r="H16" s="131"/>
      <c r="I16" s="128" t="s">
        <v>29</v>
      </c>
      <c r="J16" s="34" t="str">
        <f>'Rekapitulace stavby'!AN14</f>
        <v>Vyplň údaj</v>
      </c>
      <c r="K16" s="39"/>
      <c r="L16" s="12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6.96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2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28" t="s">
        <v>33</v>
      </c>
      <c r="E18" s="39"/>
      <c r="F18" s="39"/>
      <c r="G18" s="39"/>
      <c r="H18" s="39"/>
      <c r="I18" s="128" t="s">
        <v>26</v>
      </c>
      <c r="J18" s="131" t="str">
        <f>IF('Rekapitulace stavby'!AN16="","",'Rekapitulace stavby'!AN16)</f>
        <v/>
      </c>
      <c r="K18" s="39"/>
      <c r="L18" s="12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31" t="str">
        <f>IF('Rekapitulace stavby'!E17="","",'Rekapitulace stavby'!E17)</f>
        <v xml:space="preserve"> </v>
      </c>
      <c r="F19" s="39"/>
      <c r="G19" s="39"/>
      <c r="H19" s="39"/>
      <c r="I19" s="128" t="s">
        <v>29</v>
      </c>
      <c r="J19" s="131" t="str">
        <f>IF('Rekapitulace stavby'!AN17="","",'Rekapitulace stavby'!AN17)</f>
        <v/>
      </c>
      <c r="K19" s="39"/>
      <c r="L19" s="12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2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28" t="s">
        <v>36</v>
      </c>
      <c r="E21" s="39"/>
      <c r="F21" s="39"/>
      <c r="G21" s="39"/>
      <c r="H21" s="39"/>
      <c r="I21" s="128" t="s">
        <v>26</v>
      </c>
      <c r="J21" s="131" t="str">
        <f>IF('Rekapitulace stavby'!AN19="","",'Rekapitulace stavby'!AN19)</f>
        <v/>
      </c>
      <c r="K21" s="39"/>
      <c r="L21" s="12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131" t="str">
        <f>IF('Rekapitulace stavby'!E20="","",'Rekapitulace stavby'!E20)</f>
        <v xml:space="preserve"> </v>
      </c>
      <c r="F22" s="39"/>
      <c r="G22" s="39"/>
      <c r="H22" s="39"/>
      <c r="I22" s="128" t="s">
        <v>29</v>
      </c>
      <c r="J22" s="131" t="str">
        <f>IF('Rekapitulace stavby'!AN20="","",'Rekapitulace stavby'!AN20)</f>
        <v/>
      </c>
      <c r="K22" s="39"/>
      <c r="L22" s="12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2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28" t="s">
        <v>37</v>
      </c>
      <c r="E24" s="39"/>
      <c r="F24" s="39"/>
      <c r="G24" s="39"/>
      <c r="H24" s="39"/>
      <c r="I24" s="39"/>
      <c r="J24" s="39"/>
      <c r="K24" s="39"/>
      <c r="L24" s="12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8" customFormat="1" ht="71.25" customHeight="1">
      <c r="A25" s="133"/>
      <c r="B25" s="134"/>
      <c r="C25" s="133"/>
      <c r="D25" s="133"/>
      <c r="E25" s="135" t="s">
        <v>82</v>
      </c>
      <c r="F25" s="135"/>
      <c r="G25" s="135"/>
      <c r="H25" s="135"/>
      <c r="I25" s="133"/>
      <c r="J25" s="133"/>
      <c r="K25" s="133"/>
      <c r="L25" s="136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2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137"/>
      <c r="E27" s="137"/>
      <c r="F27" s="137"/>
      <c r="G27" s="137"/>
      <c r="H27" s="137"/>
      <c r="I27" s="137"/>
      <c r="J27" s="137"/>
      <c r="K27" s="137"/>
      <c r="L27" s="12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25.44" customHeight="1">
      <c r="A28" s="39"/>
      <c r="B28" s="45"/>
      <c r="C28" s="39"/>
      <c r="D28" s="138" t="s">
        <v>39</v>
      </c>
      <c r="E28" s="39"/>
      <c r="F28" s="39"/>
      <c r="G28" s="39"/>
      <c r="H28" s="39"/>
      <c r="I28" s="39"/>
      <c r="J28" s="139">
        <f>ROUND(J80, 2)</f>
        <v>0</v>
      </c>
      <c r="K28" s="39"/>
      <c r="L28" s="12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37"/>
      <c r="E29" s="137"/>
      <c r="F29" s="137"/>
      <c r="G29" s="137"/>
      <c r="H29" s="137"/>
      <c r="I29" s="137"/>
      <c r="J29" s="137"/>
      <c r="K29" s="137"/>
      <c r="L29" s="12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4.4" customHeight="1">
      <c r="A30" s="39"/>
      <c r="B30" s="45"/>
      <c r="C30" s="39"/>
      <c r="D30" s="39"/>
      <c r="E30" s="39"/>
      <c r="F30" s="140" t="s">
        <v>41</v>
      </c>
      <c r="G30" s="39"/>
      <c r="H30" s="39"/>
      <c r="I30" s="140" t="s">
        <v>40</v>
      </c>
      <c r="J30" s="140" t="s">
        <v>42</v>
      </c>
      <c r="K30" s="39"/>
      <c r="L30" s="12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14.4" customHeight="1">
      <c r="A31" s="39"/>
      <c r="B31" s="45"/>
      <c r="C31" s="39"/>
      <c r="D31" s="141" t="s">
        <v>43</v>
      </c>
      <c r="E31" s="128" t="s">
        <v>44</v>
      </c>
      <c r="F31" s="142">
        <f>ROUND((SUM(BE80:BE158)),  2)</f>
        <v>0</v>
      </c>
      <c r="G31" s="39"/>
      <c r="H31" s="39"/>
      <c r="I31" s="143">
        <v>0.20999999999999999</v>
      </c>
      <c r="J31" s="142">
        <f>ROUND(((SUM(BE80:BE158))*I31),  2)</f>
        <v>0</v>
      </c>
      <c r="K31" s="39"/>
      <c r="L31" s="12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128" t="s">
        <v>45</v>
      </c>
      <c r="F32" s="142">
        <f>ROUND((SUM(BF80:BF158)),  2)</f>
        <v>0</v>
      </c>
      <c r="G32" s="39"/>
      <c r="H32" s="39"/>
      <c r="I32" s="143">
        <v>0.14999999999999999</v>
      </c>
      <c r="J32" s="142">
        <f>ROUND(((SUM(BF80:BF158))*I32),  2)</f>
        <v>0</v>
      </c>
      <c r="K32" s="39"/>
      <c r="L32" s="12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14.4" customHeight="1">
      <c r="A33" s="39"/>
      <c r="B33" s="45"/>
      <c r="C33" s="39"/>
      <c r="D33" s="39"/>
      <c r="E33" s="128" t="s">
        <v>46</v>
      </c>
      <c r="F33" s="142">
        <f>ROUND((SUM(BG80:BG158)),  2)</f>
        <v>0</v>
      </c>
      <c r="G33" s="39"/>
      <c r="H33" s="39"/>
      <c r="I33" s="143">
        <v>0.20999999999999999</v>
      </c>
      <c r="J33" s="142">
        <f>0</f>
        <v>0</v>
      </c>
      <c r="K33" s="39"/>
      <c r="L33" s="12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128" t="s">
        <v>47</v>
      </c>
      <c r="F34" s="142">
        <f>ROUND((SUM(BH80:BH158)),  2)</f>
        <v>0</v>
      </c>
      <c r="G34" s="39"/>
      <c r="H34" s="39"/>
      <c r="I34" s="143">
        <v>0.14999999999999999</v>
      </c>
      <c r="J34" s="142">
        <f>0</f>
        <v>0</v>
      </c>
      <c r="K34" s="39"/>
      <c r="L34" s="12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28" t="s">
        <v>48</v>
      </c>
      <c r="F35" s="142">
        <f>ROUND((SUM(BI80:BI158)),  2)</f>
        <v>0</v>
      </c>
      <c r="G35" s="39"/>
      <c r="H35" s="39"/>
      <c r="I35" s="143">
        <v>0</v>
      </c>
      <c r="J35" s="142">
        <f>0</f>
        <v>0</v>
      </c>
      <c r="K35" s="39"/>
      <c r="L35" s="12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6.96" customHeight="1">
      <c r="A36" s="39"/>
      <c r="B36" s="45"/>
      <c r="C36" s="39"/>
      <c r="D36" s="39"/>
      <c r="E36" s="39"/>
      <c r="F36" s="39"/>
      <c r="G36" s="39"/>
      <c r="H36" s="39"/>
      <c r="I36" s="39"/>
      <c r="J36" s="39"/>
      <c r="K36" s="39"/>
      <c r="L36" s="12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25.44" customHeight="1">
      <c r="A37" s="39"/>
      <c r="B37" s="45"/>
      <c r="C37" s="144"/>
      <c r="D37" s="145" t="s">
        <v>49</v>
      </c>
      <c r="E37" s="146"/>
      <c r="F37" s="146"/>
      <c r="G37" s="147" t="s">
        <v>50</v>
      </c>
      <c r="H37" s="148" t="s">
        <v>51</v>
      </c>
      <c r="I37" s="146"/>
      <c r="J37" s="149">
        <f>SUM(J28:J35)</f>
        <v>0</v>
      </c>
      <c r="K37" s="150"/>
      <c r="L37" s="12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151"/>
      <c r="C38" s="152"/>
      <c r="D38" s="152"/>
      <c r="E38" s="152"/>
      <c r="F38" s="152"/>
      <c r="G38" s="152"/>
      <c r="H38" s="152"/>
      <c r="I38" s="152"/>
      <c r="J38" s="152"/>
      <c r="K38" s="152"/>
      <c r="L38" s="12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42" s="2" customFormat="1" ht="6.96" customHeight="1">
      <c r="A42" s="39"/>
      <c r="B42" s="153"/>
      <c r="C42" s="154"/>
      <c r="D42" s="154"/>
      <c r="E42" s="154"/>
      <c r="F42" s="154"/>
      <c r="G42" s="154"/>
      <c r="H42" s="154"/>
      <c r="I42" s="154"/>
      <c r="J42" s="154"/>
      <c r="K42" s="154"/>
      <c r="L42" s="12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4.96" customHeight="1">
      <c r="A43" s="39"/>
      <c r="B43" s="40"/>
      <c r="C43" s="24" t="s">
        <v>83</v>
      </c>
      <c r="D43" s="41"/>
      <c r="E43" s="41"/>
      <c r="F43" s="41"/>
      <c r="G43" s="41"/>
      <c r="H43" s="41"/>
      <c r="I43" s="41"/>
      <c r="J43" s="41"/>
      <c r="K43" s="41"/>
      <c r="L43" s="12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6.96" customHeight="1">
      <c r="A44" s="39"/>
      <c r="B44" s="40"/>
      <c r="C44" s="41"/>
      <c r="D44" s="41"/>
      <c r="E44" s="41"/>
      <c r="F44" s="41"/>
      <c r="G44" s="41"/>
      <c r="H44" s="41"/>
      <c r="I44" s="41"/>
      <c r="J44" s="41"/>
      <c r="K44" s="41"/>
      <c r="L44" s="12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12" customHeight="1">
      <c r="A45" s="39"/>
      <c r="B45" s="40"/>
      <c r="C45" s="33" t="s">
        <v>16</v>
      </c>
      <c r="D45" s="41"/>
      <c r="E45" s="41"/>
      <c r="F45" s="41"/>
      <c r="G45" s="41"/>
      <c r="H45" s="41"/>
      <c r="I45" s="41"/>
      <c r="J45" s="41"/>
      <c r="K45" s="41"/>
      <c r="L45" s="12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30" customHeight="1">
      <c r="A46" s="39"/>
      <c r="B46" s="40"/>
      <c r="C46" s="41"/>
      <c r="D46" s="41"/>
      <c r="E46" s="70" t="str">
        <f>E7</f>
        <v>Oprava místní komunikace 3c „K obchodu , parc. č.907 v k.ú. Hradec u Jeseníka</v>
      </c>
      <c r="F46" s="41"/>
      <c r="G46" s="41"/>
      <c r="H46" s="41"/>
      <c r="I46" s="41"/>
      <c r="J46" s="41"/>
      <c r="K46" s="41"/>
      <c r="L46" s="12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6.96" customHeight="1">
      <c r="A47" s="39"/>
      <c r="B47" s="40"/>
      <c r="C47" s="41"/>
      <c r="D47" s="41"/>
      <c r="E47" s="41"/>
      <c r="F47" s="41"/>
      <c r="G47" s="41"/>
      <c r="H47" s="41"/>
      <c r="I47" s="41"/>
      <c r="J47" s="41"/>
      <c r="K47" s="41"/>
      <c r="L47" s="12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2" customHeight="1">
      <c r="A48" s="39"/>
      <c r="B48" s="40"/>
      <c r="C48" s="33" t="s">
        <v>21</v>
      </c>
      <c r="D48" s="41"/>
      <c r="E48" s="41"/>
      <c r="F48" s="28" t="str">
        <f>F10</f>
        <v>Hradec-Nová Ves</v>
      </c>
      <c r="G48" s="41"/>
      <c r="H48" s="41"/>
      <c r="I48" s="33" t="s">
        <v>23</v>
      </c>
      <c r="J48" s="73" t="str">
        <f>IF(J10="","",J10)</f>
        <v>11. 3. 2021</v>
      </c>
      <c r="K48" s="41"/>
      <c r="L48" s="12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6.96" customHeight="1">
      <c r="A49" s="39"/>
      <c r="B49" s="40"/>
      <c r="C49" s="41"/>
      <c r="D49" s="41"/>
      <c r="E49" s="41"/>
      <c r="F49" s="41"/>
      <c r="G49" s="41"/>
      <c r="H49" s="41"/>
      <c r="I49" s="41"/>
      <c r="J49" s="41"/>
      <c r="K49" s="41"/>
      <c r="L49" s="12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5.15" customHeight="1">
      <c r="A50" s="39"/>
      <c r="B50" s="40"/>
      <c r="C50" s="33" t="s">
        <v>25</v>
      </c>
      <c r="D50" s="41"/>
      <c r="E50" s="41"/>
      <c r="F50" s="28" t="str">
        <f>E13</f>
        <v>Obec Hradec-Nová Ves</v>
      </c>
      <c r="G50" s="41"/>
      <c r="H50" s="41"/>
      <c r="I50" s="33" t="s">
        <v>33</v>
      </c>
      <c r="J50" s="37" t="str">
        <f>E19</f>
        <v xml:space="preserve"> </v>
      </c>
      <c r="K50" s="41"/>
      <c r="L50" s="12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15.15" customHeight="1">
      <c r="A51" s="39"/>
      <c r="B51" s="40"/>
      <c r="C51" s="33" t="s">
        <v>31</v>
      </c>
      <c r="D51" s="41"/>
      <c r="E51" s="41"/>
      <c r="F51" s="28" t="str">
        <f>IF(E16="","",E16)</f>
        <v>Vyplň údaj</v>
      </c>
      <c r="G51" s="41"/>
      <c r="H51" s="41"/>
      <c r="I51" s="33" t="s">
        <v>36</v>
      </c>
      <c r="J51" s="37" t="str">
        <f>E22</f>
        <v xml:space="preserve"> </v>
      </c>
      <c r="K51" s="41"/>
      <c r="L51" s="12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0.32" customHeight="1">
      <c r="A52" s="39"/>
      <c r="B52" s="40"/>
      <c r="C52" s="41"/>
      <c r="D52" s="41"/>
      <c r="E52" s="41"/>
      <c r="F52" s="41"/>
      <c r="G52" s="41"/>
      <c r="H52" s="41"/>
      <c r="I52" s="41"/>
      <c r="J52" s="41"/>
      <c r="K52" s="41"/>
      <c r="L52" s="12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29.28" customHeight="1">
      <c r="A53" s="39"/>
      <c r="B53" s="40"/>
      <c r="C53" s="155" t="s">
        <v>84</v>
      </c>
      <c r="D53" s="156"/>
      <c r="E53" s="156"/>
      <c r="F53" s="156"/>
      <c r="G53" s="156"/>
      <c r="H53" s="156"/>
      <c r="I53" s="156"/>
      <c r="J53" s="157" t="s">
        <v>85</v>
      </c>
      <c r="K53" s="156"/>
      <c r="L53" s="12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0.32" customHeight="1">
      <c r="A54" s="39"/>
      <c r="B54" s="40"/>
      <c r="C54" s="41"/>
      <c r="D54" s="41"/>
      <c r="E54" s="41"/>
      <c r="F54" s="41"/>
      <c r="G54" s="41"/>
      <c r="H54" s="41"/>
      <c r="I54" s="41"/>
      <c r="J54" s="41"/>
      <c r="K54" s="41"/>
      <c r="L54" s="12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22.8" customHeight="1">
      <c r="A55" s="39"/>
      <c r="B55" s="40"/>
      <c r="C55" s="158" t="s">
        <v>71</v>
      </c>
      <c r="D55" s="41"/>
      <c r="E55" s="41"/>
      <c r="F55" s="41"/>
      <c r="G55" s="41"/>
      <c r="H55" s="41"/>
      <c r="I55" s="41"/>
      <c r="J55" s="103">
        <f>J80</f>
        <v>0</v>
      </c>
      <c r="K55" s="41"/>
      <c r="L55" s="12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U55" s="18" t="s">
        <v>86</v>
      </c>
    </row>
    <row r="56" s="9" customFormat="1" ht="24.96" customHeight="1">
      <c r="A56" s="9"/>
      <c r="B56" s="159"/>
      <c r="C56" s="160"/>
      <c r="D56" s="161" t="s">
        <v>87</v>
      </c>
      <c r="E56" s="162"/>
      <c r="F56" s="162"/>
      <c r="G56" s="162"/>
      <c r="H56" s="162"/>
      <c r="I56" s="162"/>
      <c r="J56" s="163">
        <f>J81</f>
        <v>0</v>
      </c>
      <c r="K56" s="160"/>
      <c r="L56" s="164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s="10" customFormat="1" ht="19.92" customHeight="1">
      <c r="A57" s="10"/>
      <c r="B57" s="165"/>
      <c r="C57" s="166"/>
      <c r="D57" s="167" t="s">
        <v>88</v>
      </c>
      <c r="E57" s="168"/>
      <c r="F57" s="168"/>
      <c r="G57" s="168"/>
      <c r="H57" s="168"/>
      <c r="I57" s="168"/>
      <c r="J57" s="169">
        <f>J82</f>
        <v>0</v>
      </c>
      <c r="K57" s="166"/>
      <c r="L57" s="17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</row>
    <row r="58" s="10" customFormat="1" ht="19.92" customHeight="1">
      <c r="A58" s="10"/>
      <c r="B58" s="165"/>
      <c r="C58" s="166"/>
      <c r="D58" s="167" t="s">
        <v>89</v>
      </c>
      <c r="E58" s="168"/>
      <c r="F58" s="168"/>
      <c r="G58" s="168"/>
      <c r="H58" s="168"/>
      <c r="I58" s="168"/>
      <c r="J58" s="169">
        <f>J102</f>
        <v>0</v>
      </c>
      <c r="K58" s="166"/>
      <c r="L58" s="17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</row>
    <row r="59" s="10" customFormat="1" ht="19.92" customHeight="1">
      <c r="A59" s="10"/>
      <c r="B59" s="165"/>
      <c r="C59" s="166"/>
      <c r="D59" s="167" t="s">
        <v>90</v>
      </c>
      <c r="E59" s="168"/>
      <c r="F59" s="168"/>
      <c r="G59" s="168"/>
      <c r="H59" s="168"/>
      <c r="I59" s="168"/>
      <c r="J59" s="169">
        <f>J140</f>
        <v>0</v>
      </c>
      <c r="K59" s="166"/>
      <c r="L59" s="17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</row>
    <row r="60" s="10" customFormat="1" ht="19.92" customHeight="1">
      <c r="A60" s="10"/>
      <c r="B60" s="165"/>
      <c r="C60" s="166"/>
      <c r="D60" s="167" t="s">
        <v>91</v>
      </c>
      <c r="E60" s="168"/>
      <c r="F60" s="168"/>
      <c r="G60" s="168"/>
      <c r="H60" s="168"/>
      <c r="I60" s="168"/>
      <c r="J60" s="169">
        <f>J142</f>
        <v>0</v>
      </c>
      <c r="K60" s="166"/>
      <c r="L60" s="17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</row>
    <row r="61" s="10" customFormat="1" ht="19.92" customHeight="1">
      <c r="A61" s="10"/>
      <c r="B61" s="165"/>
      <c r="C61" s="166"/>
      <c r="D61" s="167" t="s">
        <v>92</v>
      </c>
      <c r="E61" s="168"/>
      <c r="F61" s="168"/>
      <c r="G61" s="168"/>
      <c r="H61" s="168"/>
      <c r="I61" s="168"/>
      <c r="J61" s="169">
        <f>J155</f>
        <v>0</v>
      </c>
      <c r="K61" s="166"/>
      <c r="L61" s="17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65"/>
      <c r="C62" s="166"/>
      <c r="D62" s="167" t="s">
        <v>93</v>
      </c>
      <c r="E62" s="168"/>
      <c r="F62" s="168"/>
      <c r="G62" s="168"/>
      <c r="H62" s="168"/>
      <c r="I62" s="168"/>
      <c r="J62" s="169">
        <f>J157</f>
        <v>0</v>
      </c>
      <c r="K62" s="166"/>
      <c r="L62" s="17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2" customFormat="1" ht="21.84" customHeight="1">
      <c r="A63" s="39"/>
      <c r="B63" s="40"/>
      <c r="C63" s="41"/>
      <c r="D63" s="41"/>
      <c r="E63" s="41"/>
      <c r="F63" s="41"/>
      <c r="G63" s="41"/>
      <c r="H63" s="41"/>
      <c r="I63" s="41"/>
      <c r="J63" s="41"/>
      <c r="K63" s="41"/>
      <c r="L63" s="12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s="2" customFormat="1" ht="6.96" customHeight="1">
      <c r="A64" s="39"/>
      <c r="B64" s="60"/>
      <c r="C64" s="61"/>
      <c r="D64" s="61"/>
      <c r="E64" s="61"/>
      <c r="F64" s="61"/>
      <c r="G64" s="61"/>
      <c r="H64" s="61"/>
      <c r="I64" s="61"/>
      <c r="J64" s="61"/>
      <c r="K64" s="61"/>
      <c r="L64" s="12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8" s="2" customFormat="1" ht="6.96" customHeight="1">
      <c r="A68" s="39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12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s="2" customFormat="1" ht="24.96" customHeight="1">
      <c r="A69" s="39"/>
      <c r="B69" s="40"/>
      <c r="C69" s="24" t="s">
        <v>94</v>
      </c>
      <c r="D69" s="41"/>
      <c r="E69" s="41"/>
      <c r="F69" s="41"/>
      <c r="G69" s="41"/>
      <c r="H69" s="41"/>
      <c r="I69" s="41"/>
      <c r="J69" s="41"/>
      <c r="K69" s="41"/>
      <c r="L69" s="12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s="2" customFormat="1" ht="6.96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2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12" customHeight="1">
      <c r="A71" s="39"/>
      <c r="B71" s="40"/>
      <c r="C71" s="33" t="s">
        <v>16</v>
      </c>
      <c r="D71" s="41"/>
      <c r="E71" s="41"/>
      <c r="F71" s="41"/>
      <c r="G71" s="41"/>
      <c r="H71" s="41"/>
      <c r="I71" s="41"/>
      <c r="J71" s="41"/>
      <c r="K71" s="41"/>
      <c r="L71" s="12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30" customHeight="1">
      <c r="A72" s="39"/>
      <c r="B72" s="40"/>
      <c r="C72" s="41"/>
      <c r="D72" s="41"/>
      <c r="E72" s="70" t="str">
        <f>E7</f>
        <v>Oprava místní komunikace 3c „K obchodu , parc. č.907 v k.ú. Hradec u Jeseníka</v>
      </c>
      <c r="F72" s="41"/>
      <c r="G72" s="41"/>
      <c r="H72" s="41"/>
      <c r="I72" s="41"/>
      <c r="J72" s="41"/>
      <c r="K72" s="41"/>
      <c r="L72" s="12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2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21</v>
      </c>
      <c r="D74" s="41"/>
      <c r="E74" s="41"/>
      <c r="F74" s="28" t="str">
        <f>F10</f>
        <v>Hradec-Nová Ves</v>
      </c>
      <c r="G74" s="41"/>
      <c r="H74" s="41"/>
      <c r="I74" s="33" t="s">
        <v>23</v>
      </c>
      <c r="J74" s="73" t="str">
        <f>IF(J10="","",J10)</f>
        <v>11. 3. 2021</v>
      </c>
      <c r="K74" s="41"/>
      <c r="L74" s="12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6.96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2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5.15" customHeight="1">
      <c r="A76" s="39"/>
      <c r="B76" s="40"/>
      <c r="C76" s="33" t="s">
        <v>25</v>
      </c>
      <c r="D76" s="41"/>
      <c r="E76" s="41"/>
      <c r="F76" s="28" t="str">
        <f>E13</f>
        <v>Obec Hradec-Nová Ves</v>
      </c>
      <c r="G76" s="41"/>
      <c r="H76" s="41"/>
      <c r="I76" s="33" t="s">
        <v>33</v>
      </c>
      <c r="J76" s="37" t="str">
        <f>E19</f>
        <v xml:space="preserve"> </v>
      </c>
      <c r="K76" s="41"/>
      <c r="L76" s="12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5.15" customHeight="1">
      <c r="A77" s="39"/>
      <c r="B77" s="40"/>
      <c r="C77" s="33" t="s">
        <v>31</v>
      </c>
      <c r="D77" s="41"/>
      <c r="E77" s="41"/>
      <c r="F77" s="28" t="str">
        <f>IF(E16="","",E16)</f>
        <v>Vyplň údaj</v>
      </c>
      <c r="G77" s="41"/>
      <c r="H77" s="41"/>
      <c r="I77" s="33" t="s">
        <v>36</v>
      </c>
      <c r="J77" s="37" t="str">
        <f>E22</f>
        <v xml:space="preserve"> </v>
      </c>
      <c r="K77" s="41"/>
      <c r="L77" s="12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0.32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2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11" customFormat="1" ht="29.28" customHeight="1">
      <c r="A79" s="171"/>
      <c r="B79" s="172"/>
      <c r="C79" s="173" t="s">
        <v>95</v>
      </c>
      <c r="D79" s="174" t="s">
        <v>58</v>
      </c>
      <c r="E79" s="174" t="s">
        <v>54</v>
      </c>
      <c r="F79" s="174" t="s">
        <v>55</v>
      </c>
      <c r="G79" s="174" t="s">
        <v>96</v>
      </c>
      <c r="H79" s="174" t="s">
        <v>97</v>
      </c>
      <c r="I79" s="174" t="s">
        <v>98</v>
      </c>
      <c r="J79" s="174" t="s">
        <v>85</v>
      </c>
      <c r="K79" s="175" t="s">
        <v>99</v>
      </c>
      <c r="L79" s="176"/>
      <c r="M79" s="93" t="s">
        <v>19</v>
      </c>
      <c r="N79" s="94" t="s">
        <v>43</v>
      </c>
      <c r="O79" s="94" t="s">
        <v>100</v>
      </c>
      <c r="P79" s="94" t="s">
        <v>101</v>
      </c>
      <c r="Q79" s="94" t="s">
        <v>102</v>
      </c>
      <c r="R79" s="94" t="s">
        <v>103</v>
      </c>
      <c r="S79" s="94" t="s">
        <v>104</v>
      </c>
      <c r="T79" s="95" t="s">
        <v>105</v>
      </c>
      <c r="U79" s="171"/>
      <c r="V79" s="171"/>
      <c r="W79" s="171"/>
      <c r="X79" s="171"/>
      <c r="Y79" s="171"/>
      <c r="Z79" s="171"/>
      <c r="AA79" s="171"/>
      <c r="AB79" s="171"/>
      <c r="AC79" s="171"/>
      <c r="AD79" s="171"/>
      <c r="AE79" s="171"/>
    </row>
    <row r="80" s="2" customFormat="1" ht="22.8" customHeight="1">
      <c r="A80" s="39"/>
      <c r="B80" s="40"/>
      <c r="C80" s="100" t="s">
        <v>106</v>
      </c>
      <c r="D80" s="41"/>
      <c r="E80" s="41"/>
      <c r="F80" s="41"/>
      <c r="G80" s="41"/>
      <c r="H80" s="41"/>
      <c r="I80" s="41"/>
      <c r="J80" s="177">
        <f>BK80</f>
        <v>0</v>
      </c>
      <c r="K80" s="41"/>
      <c r="L80" s="45"/>
      <c r="M80" s="96"/>
      <c r="N80" s="178"/>
      <c r="O80" s="97"/>
      <c r="P80" s="179">
        <f>P81</f>
        <v>0</v>
      </c>
      <c r="Q80" s="97"/>
      <c r="R80" s="179">
        <f>R81</f>
        <v>166.846856</v>
      </c>
      <c r="S80" s="97"/>
      <c r="T80" s="180">
        <f>T81</f>
        <v>1.8800000000000001</v>
      </c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T80" s="18" t="s">
        <v>72</v>
      </c>
      <c r="AU80" s="18" t="s">
        <v>86</v>
      </c>
      <c r="BK80" s="181">
        <f>BK81</f>
        <v>0</v>
      </c>
    </row>
    <row r="81" s="12" customFormat="1" ht="25.92" customHeight="1">
      <c r="A81" s="12"/>
      <c r="B81" s="182"/>
      <c r="C81" s="183"/>
      <c r="D81" s="184" t="s">
        <v>72</v>
      </c>
      <c r="E81" s="185" t="s">
        <v>107</v>
      </c>
      <c r="F81" s="185" t="s">
        <v>108</v>
      </c>
      <c r="G81" s="183"/>
      <c r="H81" s="183"/>
      <c r="I81" s="186"/>
      <c r="J81" s="187">
        <f>BK81</f>
        <v>0</v>
      </c>
      <c r="K81" s="183"/>
      <c r="L81" s="188"/>
      <c r="M81" s="189"/>
      <c r="N81" s="190"/>
      <c r="O81" s="190"/>
      <c r="P81" s="191">
        <f>P82+P102+P140+P142+P155+P157</f>
        <v>0</v>
      </c>
      <c r="Q81" s="190"/>
      <c r="R81" s="191">
        <f>R82+R102+R140+R142+R155+R157</f>
        <v>166.846856</v>
      </c>
      <c r="S81" s="190"/>
      <c r="T81" s="192">
        <f>T82+T102+T140+T142+T155+T157</f>
        <v>1.8800000000000001</v>
      </c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R81" s="193" t="s">
        <v>78</v>
      </c>
      <c r="AT81" s="194" t="s">
        <v>72</v>
      </c>
      <c r="AU81" s="194" t="s">
        <v>73</v>
      </c>
      <c r="AY81" s="193" t="s">
        <v>109</v>
      </c>
      <c r="BK81" s="195">
        <f>BK82+BK102+BK140+BK142+BK155+BK157</f>
        <v>0</v>
      </c>
    </row>
    <row r="82" s="12" customFormat="1" ht="22.8" customHeight="1">
      <c r="A82" s="12"/>
      <c r="B82" s="182"/>
      <c r="C82" s="183"/>
      <c r="D82" s="184" t="s">
        <v>72</v>
      </c>
      <c r="E82" s="196" t="s">
        <v>78</v>
      </c>
      <c r="F82" s="196" t="s">
        <v>110</v>
      </c>
      <c r="G82" s="183"/>
      <c r="H82" s="183"/>
      <c r="I82" s="186"/>
      <c r="J82" s="197">
        <f>BK82</f>
        <v>0</v>
      </c>
      <c r="K82" s="183"/>
      <c r="L82" s="188"/>
      <c r="M82" s="189"/>
      <c r="N82" s="190"/>
      <c r="O82" s="190"/>
      <c r="P82" s="191">
        <f>SUM(P83:P101)</f>
        <v>0</v>
      </c>
      <c r="Q82" s="190"/>
      <c r="R82" s="191">
        <f>SUM(R83:R101)</f>
        <v>0</v>
      </c>
      <c r="S82" s="190"/>
      <c r="T82" s="192">
        <f>SUM(T83:T101)</f>
        <v>1.8800000000000001</v>
      </c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R82" s="193" t="s">
        <v>78</v>
      </c>
      <c r="AT82" s="194" t="s">
        <v>72</v>
      </c>
      <c r="AU82" s="194" t="s">
        <v>78</v>
      </c>
      <c r="AY82" s="193" t="s">
        <v>109</v>
      </c>
      <c r="BK82" s="195">
        <f>SUM(BK83:BK101)</f>
        <v>0</v>
      </c>
    </row>
    <row r="83" s="2" customFormat="1">
      <c r="A83" s="39"/>
      <c r="B83" s="40"/>
      <c r="C83" s="198" t="s">
        <v>78</v>
      </c>
      <c r="D83" s="198" t="s">
        <v>111</v>
      </c>
      <c r="E83" s="199" t="s">
        <v>112</v>
      </c>
      <c r="F83" s="200" t="s">
        <v>113</v>
      </c>
      <c r="G83" s="201" t="s">
        <v>114</v>
      </c>
      <c r="H83" s="202">
        <v>6</v>
      </c>
      <c r="I83" s="203"/>
      <c r="J83" s="204">
        <f>ROUND(I83*H83,2)</f>
        <v>0</v>
      </c>
      <c r="K83" s="200" t="s">
        <v>115</v>
      </c>
      <c r="L83" s="45"/>
      <c r="M83" s="205" t="s">
        <v>19</v>
      </c>
      <c r="N83" s="206" t="s">
        <v>44</v>
      </c>
      <c r="O83" s="85"/>
      <c r="P83" s="207">
        <f>O83*H83</f>
        <v>0</v>
      </c>
      <c r="Q83" s="207">
        <v>0</v>
      </c>
      <c r="R83" s="207">
        <f>Q83*H83</f>
        <v>0</v>
      </c>
      <c r="S83" s="207">
        <v>0.26000000000000001</v>
      </c>
      <c r="T83" s="208">
        <f>S83*H83</f>
        <v>1.5600000000000001</v>
      </c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R83" s="209" t="s">
        <v>116</v>
      </c>
      <c r="AT83" s="209" t="s">
        <v>111</v>
      </c>
      <c r="AU83" s="209" t="s">
        <v>80</v>
      </c>
      <c r="AY83" s="18" t="s">
        <v>109</v>
      </c>
      <c r="BE83" s="210">
        <f>IF(N83="základní",J83,0)</f>
        <v>0</v>
      </c>
      <c r="BF83" s="210">
        <f>IF(N83="snížená",J83,0)</f>
        <v>0</v>
      </c>
      <c r="BG83" s="210">
        <f>IF(N83="zákl. přenesená",J83,0)</f>
        <v>0</v>
      </c>
      <c r="BH83" s="210">
        <f>IF(N83="sníž. přenesená",J83,0)</f>
        <v>0</v>
      </c>
      <c r="BI83" s="210">
        <f>IF(N83="nulová",J83,0)</f>
        <v>0</v>
      </c>
      <c r="BJ83" s="18" t="s">
        <v>78</v>
      </c>
      <c r="BK83" s="210">
        <f>ROUND(I83*H83,2)</f>
        <v>0</v>
      </c>
      <c r="BL83" s="18" t="s">
        <v>116</v>
      </c>
      <c r="BM83" s="209" t="s">
        <v>117</v>
      </c>
    </row>
    <row r="84" s="13" customFormat="1">
      <c r="A84" s="13"/>
      <c r="B84" s="211"/>
      <c r="C84" s="212"/>
      <c r="D84" s="213" t="s">
        <v>118</v>
      </c>
      <c r="E84" s="214" t="s">
        <v>19</v>
      </c>
      <c r="F84" s="215" t="s">
        <v>119</v>
      </c>
      <c r="G84" s="212"/>
      <c r="H84" s="214" t="s">
        <v>19</v>
      </c>
      <c r="I84" s="216"/>
      <c r="J84" s="212"/>
      <c r="K84" s="212"/>
      <c r="L84" s="217"/>
      <c r="M84" s="218"/>
      <c r="N84" s="219"/>
      <c r="O84" s="219"/>
      <c r="P84" s="219"/>
      <c r="Q84" s="219"/>
      <c r="R84" s="219"/>
      <c r="S84" s="219"/>
      <c r="T84" s="220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T84" s="221" t="s">
        <v>118</v>
      </c>
      <c r="AU84" s="221" t="s">
        <v>80</v>
      </c>
      <c r="AV84" s="13" t="s">
        <v>78</v>
      </c>
      <c r="AW84" s="13" t="s">
        <v>35</v>
      </c>
      <c r="AX84" s="13" t="s">
        <v>73</v>
      </c>
      <c r="AY84" s="221" t="s">
        <v>109</v>
      </c>
    </row>
    <row r="85" s="14" customFormat="1">
      <c r="A85" s="14"/>
      <c r="B85" s="222"/>
      <c r="C85" s="223"/>
      <c r="D85" s="213" t="s">
        <v>118</v>
      </c>
      <c r="E85" s="224" t="s">
        <v>19</v>
      </c>
      <c r="F85" s="225" t="s">
        <v>120</v>
      </c>
      <c r="G85" s="223"/>
      <c r="H85" s="226">
        <v>6</v>
      </c>
      <c r="I85" s="227"/>
      <c r="J85" s="223"/>
      <c r="K85" s="223"/>
      <c r="L85" s="228"/>
      <c r="M85" s="229"/>
      <c r="N85" s="230"/>
      <c r="O85" s="230"/>
      <c r="P85" s="230"/>
      <c r="Q85" s="230"/>
      <c r="R85" s="230"/>
      <c r="S85" s="230"/>
      <c r="T85" s="231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T85" s="232" t="s">
        <v>118</v>
      </c>
      <c r="AU85" s="232" t="s">
        <v>80</v>
      </c>
      <c r="AV85" s="14" t="s">
        <v>80</v>
      </c>
      <c r="AW85" s="14" t="s">
        <v>35</v>
      </c>
      <c r="AX85" s="14" t="s">
        <v>73</v>
      </c>
      <c r="AY85" s="232" t="s">
        <v>109</v>
      </c>
    </row>
    <row r="86" s="15" customFormat="1">
      <c r="A86" s="15"/>
      <c r="B86" s="233"/>
      <c r="C86" s="234"/>
      <c r="D86" s="213" t="s">
        <v>118</v>
      </c>
      <c r="E86" s="235" t="s">
        <v>19</v>
      </c>
      <c r="F86" s="236" t="s">
        <v>121</v>
      </c>
      <c r="G86" s="234"/>
      <c r="H86" s="237">
        <v>6</v>
      </c>
      <c r="I86" s="238"/>
      <c r="J86" s="234"/>
      <c r="K86" s="234"/>
      <c r="L86" s="239"/>
      <c r="M86" s="240"/>
      <c r="N86" s="241"/>
      <c r="O86" s="241"/>
      <c r="P86" s="241"/>
      <c r="Q86" s="241"/>
      <c r="R86" s="241"/>
      <c r="S86" s="241"/>
      <c r="T86" s="242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T86" s="243" t="s">
        <v>118</v>
      </c>
      <c r="AU86" s="243" t="s">
        <v>80</v>
      </c>
      <c r="AV86" s="15" t="s">
        <v>116</v>
      </c>
      <c r="AW86" s="15" t="s">
        <v>35</v>
      </c>
      <c r="AX86" s="15" t="s">
        <v>78</v>
      </c>
      <c r="AY86" s="243" t="s">
        <v>109</v>
      </c>
    </row>
    <row r="87" s="2" customFormat="1">
      <c r="A87" s="39"/>
      <c r="B87" s="40"/>
      <c r="C87" s="198" t="s">
        <v>80</v>
      </c>
      <c r="D87" s="198" t="s">
        <v>111</v>
      </c>
      <c r="E87" s="199" t="s">
        <v>122</v>
      </c>
      <c r="F87" s="200" t="s">
        <v>123</v>
      </c>
      <c r="G87" s="201" t="s">
        <v>124</v>
      </c>
      <c r="H87" s="202">
        <v>8</v>
      </c>
      <c r="I87" s="203"/>
      <c r="J87" s="204">
        <f>ROUND(I87*H87,2)</f>
        <v>0</v>
      </c>
      <c r="K87" s="200" t="s">
        <v>115</v>
      </c>
      <c r="L87" s="45"/>
      <c r="M87" s="205" t="s">
        <v>19</v>
      </c>
      <c r="N87" s="206" t="s">
        <v>44</v>
      </c>
      <c r="O87" s="85"/>
      <c r="P87" s="207">
        <f>O87*H87</f>
        <v>0</v>
      </c>
      <c r="Q87" s="207">
        <v>0</v>
      </c>
      <c r="R87" s="207">
        <f>Q87*H87</f>
        <v>0</v>
      </c>
      <c r="S87" s="207">
        <v>0.040000000000000001</v>
      </c>
      <c r="T87" s="208">
        <f>S87*H87</f>
        <v>0.32000000000000001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R87" s="209" t="s">
        <v>116</v>
      </c>
      <c r="AT87" s="209" t="s">
        <v>111</v>
      </c>
      <c r="AU87" s="209" t="s">
        <v>80</v>
      </c>
      <c r="AY87" s="18" t="s">
        <v>109</v>
      </c>
      <c r="BE87" s="210">
        <f>IF(N87="základní",J87,0)</f>
        <v>0</v>
      </c>
      <c r="BF87" s="210">
        <f>IF(N87="snížená",J87,0)</f>
        <v>0</v>
      </c>
      <c r="BG87" s="210">
        <f>IF(N87="zákl. přenesená",J87,0)</f>
        <v>0</v>
      </c>
      <c r="BH87" s="210">
        <f>IF(N87="sníž. přenesená",J87,0)</f>
        <v>0</v>
      </c>
      <c r="BI87" s="210">
        <f>IF(N87="nulová",J87,0)</f>
        <v>0</v>
      </c>
      <c r="BJ87" s="18" t="s">
        <v>78</v>
      </c>
      <c r="BK87" s="210">
        <f>ROUND(I87*H87,2)</f>
        <v>0</v>
      </c>
      <c r="BL87" s="18" t="s">
        <v>116</v>
      </c>
      <c r="BM87" s="209" t="s">
        <v>125</v>
      </c>
    </row>
    <row r="88" s="2" customFormat="1" ht="33" customHeight="1">
      <c r="A88" s="39"/>
      <c r="B88" s="40"/>
      <c r="C88" s="198" t="s">
        <v>126</v>
      </c>
      <c r="D88" s="198" t="s">
        <v>111</v>
      </c>
      <c r="E88" s="199" t="s">
        <v>127</v>
      </c>
      <c r="F88" s="200" t="s">
        <v>128</v>
      </c>
      <c r="G88" s="201" t="s">
        <v>129</v>
      </c>
      <c r="H88" s="202">
        <v>14.5</v>
      </c>
      <c r="I88" s="203"/>
      <c r="J88" s="204">
        <f>ROUND(I88*H88,2)</f>
        <v>0</v>
      </c>
      <c r="K88" s="200" t="s">
        <v>115</v>
      </c>
      <c r="L88" s="45"/>
      <c r="M88" s="205" t="s">
        <v>19</v>
      </c>
      <c r="N88" s="206" t="s">
        <v>44</v>
      </c>
      <c r="O88" s="85"/>
      <c r="P88" s="207">
        <f>O88*H88</f>
        <v>0</v>
      </c>
      <c r="Q88" s="207">
        <v>0</v>
      </c>
      <c r="R88" s="207">
        <f>Q88*H88</f>
        <v>0</v>
      </c>
      <c r="S88" s="207">
        <v>0</v>
      </c>
      <c r="T88" s="208">
        <f>S88*H88</f>
        <v>0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R88" s="209" t="s">
        <v>116</v>
      </c>
      <c r="AT88" s="209" t="s">
        <v>111</v>
      </c>
      <c r="AU88" s="209" t="s">
        <v>80</v>
      </c>
      <c r="AY88" s="18" t="s">
        <v>109</v>
      </c>
      <c r="BE88" s="210">
        <f>IF(N88="základní",J88,0)</f>
        <v>0</v>
      </c>
      <c r="BF88" s="210">
        <f>IF(N88="snížená",J88,0)</f>
        <v>0</v>
      </c>
      <c r="BG88" s="210">
        <f>IF(N88="zákl. přenesená",J88,0)</f>
        <v>0</v>
      </c>
      <c r="BH88" s="210">
        <f>IF(N88="sníž. přenesená",J88,0)</f>
        <v>0</v>
      </c>
      <c r="BI88" s="210">
        <f>IF(N88="nulová",J88,0)</f>
        <v>0</v>
      </c>
      <c r="BJ88" s="18" t="s">
        <v>78</v>
      </c>
      <c r="BK88" s="210">
        <f>ROUND(I88*H88,2)</f>
        <v>0</v>
      </c>
      <c r="BL88" s="18" t="s">
        <v>116</v>
      </c>
      <c r="BM88" s="209" t="s">
        <v>130</v>
      </c>
    </row>
    <row r="89" s="13" customFormat="1">
      <c r="A89" s="13"/>
      <c r="B89" s="211"/>
      <c r="C89" s="212"/>
      <c r="D89" s="213" t="s">
        <v>118</v>
      </c>
      <c r="E89" s="214" t="s">
        <v>19</v>
      </c>
      <c r="F89" s="215" t="s">
        <v>131</v>
      </c>
      <c r="G89" s="212"/>
      <c r="H89" s="214" t="s">
        <v>19</v>
      </c>
      <c r="I89" s="216"/>
      <c r="J89" s="212"/>
      <c r="K89" s="212"/>
      <c r="L89" s="217"/>
      <c r="M89" s="218"/>
      <c r="N89" s="219"/>
      <c r="O89" s="219"/>
      <c r="P89" s="219"/>
      <c r="Q89" s="219"/>
      <c r="R89" s="219"/>
      <c r="S89" s="219"/>
      <c r="T89" s="220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T89" s="221" t="s">
        <v>118</v>
      </c>
      <c r="AU89" s="221" t="s">
        <v>80</v>
      </c>
      <c r="AV89" s="13" t="s">
        <v>78</v>
      </c>
      <c r="AW89" s="13" t="s">
        <v>35</v>
      </c>
      <c r="AX89" s="13" t="s">
        <v>73</v>
      </c>
      <c r="AY89" s="221" t="s">
        <v>109</v>
      </c>
    </row>
    <row r="90" s="14" customFormat="1">
      <c r="A90" s="14"/>
      <c r="B90" s="222"/>
      <c r="C90" s="223"/>
      <c r="D90" s="213" t="s">
        <v>118</v>
      </c>
      <c r="E90" s="224" t="s">
        <v>19</v>
      </c>
      <c r="F90" s="225" t="s">
        <v>132</v>
      </c>
      <c r="G90" s="223"/>
      <c r="H90" s="226">
        <v>4.5</v>
      </c>
      <c r="I90" s="227"/>
      <c r="J90" s="223"/>
      <c r="K90" s="223"/>
      <c r="L90" s="228"/>
      <c r="M90" s="229"/>
      <c r="N90" s="230"/>
      <c r="O90" s="230"/>
      <c r="P90" s="230"/>
      <c r="Q90" s="230"/>
      <c r="R90" s="230"/>
      <c r="S90" s="230"/>
      <c r="T90" s="231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T90" s="232" t="s">
        <v>118</v>
      </c>
      <c r="AU90" s="232" t="s">
        <v>80</v>
      </c>
      <c r="AV90" s="14" t="s">
        <v>80</v>
      </c>
      <c r="AW90" s="14" t="s">
        <v>35</v>
      </c>
      <c r="AX90" s="14" t="s">
        <v>73</v>
      </c>
      <c r="AY90" s="232" t="s">
        <v>109</v>
      </c>
    </row>
    <row r="91" s="13" customFormat="1">
      <c r="A91" s="13"/>
      <c r="B91" s="211"/>
      <c r="C91" s="212"/>
      <c r="D91" s="213" t="s">
        <v>118</v>
      </c>
      <c r="E91" s="214" t="s">
        <v>19</v>
      </c>
      <c r="F91" s="215" t="s">
        <v>133</v>
      </c>
      <c r="G91" s="212"/>
      <c r="H91" s="214" t="s">
        <v>19</v>
      </c>
      <c r="I91" s="216"/>
      <c r="J91" s="212"/>
      <c r="K91" s="212"/>
      <c r="L91" s="217"/>
      <c r="M91" s="218"/>
      <c r="N91" s="219"/>
      <c r="O91" s="219"/>
      <c r="P91" s="219"/>
      <c r="Q91" s="219"/>
      <c r="R91" s="219"/>
      <c r="S91" s="219"/>
      <c r="T91" s="220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21" t="s">
        <v>118</v>
      </c>
      <c r="AU91" s="221" t="s">
        <v>80</v>
      </c>
      <c r="AV91" s="13" t="s">
        <v>78</v>
      </c>
      <c r="AW91" s="13" t="s">
        <v>35</v>
      </c>
      <c r="AX91" s="13" t="s">
        <v>73</v>
      </c>
      <c r="AY91" s="221" t="s">
        <v>109</v>
      </c>
    </row>
    <row r="92" s="14" customFormat="1">
      <c r="A92" s="14"/>
      <c r="B92" s="222"/>
      <c r="C92" s="223"/>
      <c r="D92" s="213" t="s">
        <v>118</v>
      </c>
      <c r="E92" s="224" t="s">
        <v>19</v>
      </c>
      <c r="F92" s="225" t="s">
        <v>134</v>
      </c>
      <c r="G92" s="223"/>
      <c r="H92" s="226">
        <v>10</v>
      </c>
      <c r="I92" s="227"/>
      <c r="J92" s="223"/>
      <c r="K92" s="223"/>
      <c r="L92" s="228"/>
      <c r="M92" s="229"/>
      <c r="N92" s="230"/>
      <c r="O92" s="230"/>
      <c r="P92" s="230"/>
      <c r="Q92" s="230"/>
      <c r="R92" s="230"/>
      <c r="S92" s="230"/>
      <c r="T92" s="231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T92" s="232" t="s">
        <v>118</v>
      </c>
      <c r="AU92" s="232" t="s">
        <v>80</v>
      </c>
      <c r="AV92" s="14" t="s">
        <v>80</v>
      </c>
      <c r="AW92" s="14" t="s">
        <v>35</v>
      </c>
      <c r="AX92" s="14" t="s">
        <v>73</v>
      </c>
      <c r="AY92" s="232" t="s">
        <v>109</v>
      </c>
    </row>
    <row r="93" s="15" customFormat="1">
      <c r="A93" s="15"/>
      <c r="B93" s="233"/>
      <c r="C93" s="234"/>
      <c r="D93" s="213" t="s">
        <v>118</v>
      </c>
      <c r="E93" s="235" t="s">
        <v>19</v>
      </c>
      <c r="F93" s="236" t="s">
        <v>121</v>
      </c>
      <c r="G93" s="234"/>
      <c r="H93" s="237">
        <v>14.5</v>
      </c>
      <c r="I93" s="238"/>
      <c r="J93" s="234"/>
      <c r="K93" s="234"/>
      <c r="L93" s="239"/>
      <c r="M93" s="240"/>
      <c r="N93" s="241"/>
      <c r="O93" s="241"/>
      <c r="P93" s="241"/>
      <c r="Q93" s="241"/>
      <c r="R93" s="241"/>
      <c r="S93" s="241"/>
      <c r="T93" s="242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T93" s="243" t="s">
        <v>118</v>
      </c>
      <c r="AU93" s="243" t="s">
        <v>80</v>
      </c>
      <c r="AV93" s="15" t="s">
        <v>116</v>
      </c>
      <c r="AW93" s="15" t="s">
        <v>35</v>
      </c>
      <c r="AX93" s="15" t="s">
        <v>78</v>
      </c>
      <c r="AY93" s="243" t="s">
        <v>109</v>
      </c>
    </row>
    <row r="94" s="2" customFormat="1" ht="55.5" customHeight="1">
      <c r="A94" s="39"/>
      <c r="B94" s="40"/>
      <c r="C94" s="198" t="s">
        <v>116</v>
      </c>
      <c r="D94" s="198" t="s">
        <v>111</v>
      </c>
      <c r="E94" s="199" t="s">
        <v>135</v>
      </c>
      <c r="F94" s="200" t="s">
        <v>136</v>
      </c>
      <c r="G94" s="201" t="s">
        <v>129</v>
      </c>
      <c r="H94" s="202">
        <v>14.5</v>
      </c>
      <c r="I94" s="203"/>
      <c r="J94" s="204">
        <f>ROUND(I94*H94,2)</f>
        <v>0</v>
      </c>
      <c r="K94" s="200" t="s">
        <v>115</v>
      </c>
      <c r="L94" s="45"/>
      <c r="M94" s="205" t="s">
        <v>19</v>
      </c>
      <c r="N94" s="206" t="s">
        <v>44</v>
      </c>
      <c r="O94" s="85"/>
      <c r="P94" s="207">
        <f>O94*H94</f>
        <v>0</v>
      </c>
      <c r="Q94" s="207">
        <v>0</v>
      </c>
      <c r="R94" s="207">
        <f>Q94*H94</f>
        <v>0</v>
      </c>
      <c r="S94" s="207">
        <v>0</v>
      </c>
      <c r="T94" s="208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09" t="s">
        <v>116</v>
      </c>
      <c r="AT94" s="209" t="s">
        <v>111</v>
      </c>
      <c r="AU94" s="209" t="s">
        <v>80</v>
      </c>
      <c r="AY94" s="18" t="s">
        <v>109</v>
      </c>
      <c r="BE94" s="210">
        <f>IF(N94="základní",J94,0)</f>
        <v>0</v>
      </c>
      <c r="BF94" s="210">
        <f>IF(N94="snížená",J94,0)</f>
        <v>0</v>
      </c>
      <c r="BG94" s="210">
        <f>IF(N94="zákl. přenesená",J94,0)</f>
        <v>0</v>
      </c>
      <c r="BH94" s="210">
        <f>IF(N94="sníž. přenesená",J94,0)</f>
        <v>0</v>
      </c>
      <c r="BI94" s="210">
        <f>IF(N94="nulová",J94,0)</f>
        <v>0</v>
      </c>
      <c r="BJ94" s="18" t="s">
        <v>78</v>
      </c>
      <c r="BK94" s="210">
        <f>ROUND(I94*H94,2)</f>
        <v>0</v>
      </c>
      <c r="BL94" s="18" t="s">
        <v>116</v>
      </c>
      <c r="BM94" s="209" t="s">
        <v>137</v>
      </c>
    </row>
    <row r="95" s="2" customFormat="1" ht="44.25" customHeight="1">
      <c r="A95" s="39"/>
      <c r="B95" s="40"/>
      <c r="C95" s="198" t="s">
        <v>138</v>
      </c>
      <c r="D95" s="198" t="s">
        <v>111</v>
      </c>
      <c r="E95" s="199" t="s">
        <v>139</v>
      </c>
      <c r="F95" s="200" t="s">
        <v>140</v>
      </c>
      <c r="G95" s="201" t="s">
        <v>129</v>
      </c>
      <c r="H95" s="202">
        <v>14.5</v>
      </c>
      <c r="I95" s="203"/>
      <c r="J95" s="204">
        <f>ROUND(I95*H95,2)</f>
        <v>0</v>
      </c>
      <c r="K95" s="200" t="s">
        <v>115</v>
      </c>
      <c r="L95" s="45"/>
      <c r="M95" s="205" t="s">
        <v>19</v>
      </c>
      <c r="N95" s="206" t="s">
        <v>44</v>
      </c>
      <c r="O95" s="85"/>
      <c r="P95" s="207">
        <f>O95*H95</f>
        <v>0</v>
      </c>
      <c r="Q95" s="207">
        <v>0</v>
      </c>
      <c r="R95" s="207">
        <f>Q95*H95</f>
        <v>0</v>
      </c>
      <c r="S95" s="207">
        <v>0</v>
      </c>
      <c r="T95" s="208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09" t="s">
        <v>116</v>
      </c>
      <c r="AT95" s="209" t="s">
        <v>111</v>
      </c>
      <c r="AU95" s="209" t="s">
        <v>80</v>
      </c>
      <c r="AY95" s="18" t="s">
        <v>109</v>
      </c>
      <c r="BE95" s="210">
        <f>IF(N95="základní",J95,0)</f>
        <v>0</v>
      </c>
      <c r="BF95" s="210">
        <f>IF(N95="snížená",J95,0)</f>
        <v>0</v>
      </c>
      <c r="BG95" s="210">
        <f>IF(N95="zákl. přenesená",J95,0)</f>
        <v>0</v>
      </c>
      <c r="BH95" s="210">
        <f>IF(N95="sníž. přenesená",J95,0)</f>
        <v>0</v>
      </c>
      <c r="BI95" s="210">
        <f>IF(N95="nulová",J95,0)</f>
        <v>0</v>
      </c>
      <c r="BJ95" s="18" t="s">
        <v>78</v>
      </c>
      <c r="BK95" s="210">
        <f>ROUND(I95*H95,2)</f>
        <v>0</v>
      </c>
      <c r="BL95" s="18" t="s">
        <v>116</v>
      </c>
      <c r="BM95" s="209" t="s">
        <v>141</v>
      </c>
    </row>
    <row r="96" s="2" customFormat="1" ht="33" customHeight="1">
      <c r="A96" s="39"/>
      <c r="B96" s="40"/>
      <c r="C96" s="198" t="s">
        <v>142</v>
      </c>
      <c r="D96" s="198" t="s">
        <v>111</v>
      </c>
      <c r="E96" s="199" t="s">
        <v>143</v>
      </c>
      <c r="F96" s="200" t="s">
        <v>144</v>
      </c>
      <c r="G96" s="201" t="s">
        <v>114</v>
      </c>
      <c r="H96" s="202">
        <v>118</v>
      </c>
      <c r="I96" s="203"/>
      <c r="J96" s="204">
        <f>ROUND(I96*H96,2)</f>
        <v>0</v>
      </c>
      <c r="K96" s="200" t="s">
        <v>115</v>
      </c>
      <c r="L96" s="45"/>
      <c r="M96" s="205" t="s">
        <v>19</v>
      </c>
      <c r="N96" s="206" t="s">
        <v>44</v>
      </c>
      <c r="O96" s="85"/>
      <c r="P96" s="207">
        <f>O96*H96</f>
        <v>0</v>
      </c>
      <c r="Q96" s="207">
        <v>0</v>
      </c>
      <c r="R96" s="207">
        <f>Q96*H96</f>
        <v>0</v>
      </c>
      <c r="S96" s="207">
        <v>0</v>
      </c>
      <c r="T96" s="208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09" t="s">
        <v>116</v>
      </c>
      <c r="AT96" s="209" t="s">
        <v>111</v>
      </c>
      <c r="AU96" s="209" t="s">
        <v>80</v>
      </c>
      <c r="AY96" s="18" t="s">
        <v>109</v>
      </c>
      <c r="BE96" s="210">
        <f>IF(N96="základní",J96,0)</f>
        <v>0</v>
      </c>
      <c r="BF96" s="210">
        <f>IF(N96="snížená",J96,0)</f>
        <v>0</v>
      </c>
      <c r="BG96" s="210">
        <f>IF(N96="zákl. přenesená",J96,0)</f>
        <v>0</v>
      </c>
      <c r="BH96" s="210">
        <f>IF(N96="sníž. přenesená",J96,0)</f>
        <v>0</v>
      </c>
      <c r="BI96" s="210">
        <f>IF(N96="nulová",J96,0)</f>
        <v>0</v>
      </c>
      <c r="BJ96" s="18" t="s">
        <v>78</v>
      </c>
      <c r="BK96" s="210">
        <f>ROUND(I96*H96,2)</f>
        <v>0</v>
      </c>
      <c r="BL96" s="18" t="s">
        <v>116</v>
      </c>
      <c r="BM96" s="209" t="s">
        <v>145</v>
      </c>
    </row>
    <row r="97" s="13" customFormat="1">
      <c r="A97" s="13"/>
      <c r="B97" s="211"/>
      <c r="C97" s="212"/>
      <c r="D97" s="213" t="s">
        <v>118</v>
      </c>
      <c r="E97" s="214" t="s">
        <v>19</v>
      </c>
      <c r="F97" s="215" t="s">
        <v>131</v>
      </c>
      <c r="G97" s="212"/>
      <c r="H97" s="214" t="s">
        <v>19</v>
      </c>
      <c r="I97" s="216"/>
      <c r="J97" s="212"/>
      <c r="K97" s="212"/>
      <c r="L97" s="217"/>
      <c r="M97" s="218"/>
      <c r="N97" s="219"/>
      <c r="O97" s="219"/>
      <c r="P97" s="219"/>
      <c r="Q97" s="219"/>
      <c r="R97" s="219"/>
      <c r="S97" s="219"/>
      <c r="T97" s="220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21" t="s">
        <v>118</v>
      </c>
      <c r="AU97" s="221" t="s">
        <v>80</v>
      </c>
      <c r="AV97" s="13" t="s">
        <v>78</v>
      </c>
      <c r="AW97" s="13" t="s">
        <v>35</v>
      </c>
      <c r="AX97" s="13" t="s">
        <v>73</v>
      </c>
      <c r="AY97" s="221" t="s">
        <v>109</v>
      </c>
    </row>
    <row r="98" s="14" customFormat="1">
      <c r="A98" s="14"/>
      <c r="B98" s="222"/>
      <c r="C98" s="223"/>
      <c r="D98" s="213" t="s">
        <v>118</v>
      </c>
      <c r="E98" s="224" t="s">
        <v>19</v>
      </c>
      <c r="F98" s="225" t="s">
        <v>146</v>
      </c>
      <c r="G98" s="223"/>
      <c r="H98" s="226">
        <v>18</v>
      </c>
      <c r="I98" s="227"/>
      <c r="J98" s="223"/>
      <c r="K98" s="223"/>
      <c r="L98" s="228"/>
      <c r="M98" s="229"/>
      <c r="N98" s="230"/>
      <c r="O98" s="230"/>
      <c r="P98" s="230"/>
      <c r="Q98" s="230"/>
      <c r="R98" s="230"/>
      <c r="S98" s="230"/>
      <c r="T98" s="231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32" t="s">
        <v>118</v>
      </c>
      <c r="AU98" s="232" t="s">
        <v>80</v>
      </c>
      <c r="AV98" s="14" t="s">
        <v>80</v>
      </c>
      <c r="AW98" s="14" t="s">
        <v>35</v>
      </c>
      <c r="AX98" s="14" t="s">
        <v>73</v>
      </c>
      <c r="AY98" s="232" t="s">
        <v>109</v>
      </c>
    </row>
    <row r="99" s="13" customFormat="1">
      <c r="A99" s="13"/>
      <c r="B99" s="211"/>
      <c r="C99" s="212"/>
      <c r="D99" s="213" t="s">
        <v>118</v>
      </c>
      <c r="E99" s="214" t="s">
        <v>19</v>
      </c>
      <c r="F99" s="215" t="s">
        <v>133</v>
      </c>
      <c r="G99" s="212"/>
      <c r="H99" s="214" t="s">
        <v>19</v>
      </c>
      <c r="I99" s="216"/>
      <c r="J99" s="212"/>
      <c r="K99" s="212"/>
      <c r="L99" s="217"/>
      <c r="M99" s="218"/>
      <c r="N99" s="219"/>
      <c r="O99" s="219"/>
      <c r="P99" s="219"/>
      <c r="Q99" s="219"/>
      <c r="R99" s="219"/>
      <c r="S99" s="219"/>
      <c r="T99" s="22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21" t="s">
        <v>118</v>
      </c>
      <c r="AU99" s="221" t="s">
        <v>80</v>
      </c>
      <c r="AV99" s="13" t="s">
        <v>78</v>
      </c>
      <c r="AW99" s="13" t="s">
        <v>35</v>
      </c>
      <c r="AX99" s="13" t="s">
        <v>73</v>
      </c>
      <c r="AY99" s="221" t="s">
        <v>109</v>
      </c>
    </row>
    <row r="100" s="14" customFormat="1">
      <c r="A100" s="14"/>
      <c r="B100" s="222"/>
      <c r="C100" s="223"/>
      <c r="D100" s="213" t="s">
        <v>118</v>
      </c>
      <c r="E100" s="224" t="s">
        <v>19</v>
      </c>
      <c r="F100" s="225" t="s">
        <v>147</v>
      </c>
      <c r="G100" s="223"/>
      <c r="H100" s="226">
        <v>100</v>
      </c>
      <c r="I100" s="227"/>
      <c r="J100" s="223"/>
      <c r="K100" s="223"/>
      <c r="L100" s="228"/>
      <c r="M100" s="229"/>
      <c r="N100" s="230"/>
      <c r="O100" s="230"/>
      <c r="P100" s="230"/>
      <c r="Q100" s="230"/>
      <c r="R100" s="230"/>
      <c r="S100" s="230"/>
      <c r="T100" s="231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32" t="s">
        <v>118</v>
      </c>
      <c r="AU100" s="232" t="s">
        <v>80</v>
      </c>
      <c r="AV100" s="14" t="s">
        <v>80</v>
      </c>
      <c r="AW100" s="14" t="s">
        <v>35</v>
      </c>
      <c r="AX100" s="14" t="s">
        <v>73</v>
      </c>
      <c r="AY100" s="232" t="s">
        <v>109</v>
      </c>
    </row>
    <row r="101" s="15" customFormat="1">
      <c r="A101" s="15"/>
      <c r="B101" s="233"/>
      <c r="C101" s="234"/>
      <c r="D101" s="213" t="s">
        <v>118</v>
      </c>
      <c r="E101" s="235" t="s">
        <v>19</v>
      </c>
      <c r="F101" s="236" t="s">
        <v>121</v>
      </c>
      <c r="G101" s="234"/>
      <c r="H101" s="237">
        <v>118</v>
      </c>
      <c r="I101" s="238"/>
      <c r="J101" s="234"/>
      <c r="K101" s="234"/>
      <c r="L101" s="239"/>
      <c r="M101" s="240"/>
      <c r="N101" s="241"/>
      <c r="O101" s="241"/>
      <c r="P101" s="241"/>
      <c r="Q101" s="241"/>
      <c r="R101" s="241"/>
      <c r="S101" s="241"/>
      <c r="T101" s="242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T101" s="243" t="s">
        <v>118</v>
      </c>
      <c r="AU101" s="243" t="s">
        <v>80</v>
      </c>
      <c r="AV101" s="15" t="s">
        <v>116</v>
      </c>
      <c r="AW101" s="15" t="s">
        <v>35</v>
      </c>
      <c r="AX101" s="15" t="s">
        <v>78</v>
      </c>
      <c r="AY101" s="243" t="s">
        <v>109</v>
      </c>
    </row>
    <row r="102" s="12" customFormat="1" ht="22.8" customHeight="1">
      <c r="A102" s="12"/>
      <c r="B102" s="182"/>
      <c r="C102" s="183"/>
      <c r="D102" s="184" t="s">
        <v>72</v>
      </c>
      <c r="E102" s="196" t="s">
        <v>138</v>
      </c>
      <c r="F102" s="196" t="s">
        <v>148</v>
      </c>
      <c r="G102" s="183"/>
      <c r="H102" s="183"/>
      <c r="I102" s="186"/>
      <c r="J102" s="197">
        <f>BK102</f>
        <v>0</v>
      </c>
      <c r="K102" s="183"/>
      <c r="L102" s="188"/>
      <c r="M102" s="189"/>
      <c r="N102" s="190"/>
      <c r="O102" s="190"/>
      <c r="P102" s="191">
        <f>SUM(P103:P139)</f>
        <v>0</v>
      </c>
      <c r="Q102" s="190"/>
      <c r="R102" s="191">
        <f>SUM(R103:R139)</f>
        <v>163.07835600000001</v>
      </c>
      <c r="S102" s="190"/>
      <c r="T102" s="192">
        <f>SUM(T103:T139)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193" t="s">
        <v>78</v>
      </c>
      <c r="AT102" s="194" t="s">
        <v>72</v>
      </c>
      <c r="AU102" s="194" t="s">
        <v>78</v>
      </c>
      <c r="AY102" s="193" t="s">
        <v>109</v>
      </c>
      <c r="BK102" s="195">
        <f>SUM(BK103:BK139)</f>
        <v>0</v>
      </c>
    </row>
    <row r="103" s="2" customFormat="1">
      <c r="A103" s="39"/>
      <c r="B103" s="40"/>
      <c r="C103" s="198" t="s">
        <v>149</v>
      </c>
      <c r="D103" s="198" t="s">
        <v>111</v>
      </c>
      <c r="E103" s="199" t="s">
        <v>150</v>
      </c>
      <c r="F103" s="200" t="s">
        <v>151</v>
      </c>
      <c r="G103" s="201" t="s">
        <v>114</v>
      </c>
      <c r="H103" s="202">
        <v>10.800000000000001</v>
      </c>
      <c r="I103" s="203"/>
      <c r="J103" s="204">
        <f>ROUND(I103*H103,2)</f>
        <v>0</v>
      </c>
      <c r="K103" s="200" t="s">
        <v>152</v>
      </c>
      <c r="L103" s="45"/>
      <c r="M103" s="205" t="s">
        <v>19</v>
      </c>
      <c r="N103" s="206" t="s">
        <v>44</v>
      </c>
      <c r="O103" s="85"/>
      <c r="P103" s="207">
        <f>O103*H103</f>
        <v>0</v>
      </c>
      <c r="Q103" s="207">
        <v>0</v>
      </c>
      <c r="R103" s="207">
        <f>Q103*H103</f>
        <v>0</v>
      </c>
      <c r="S103" s="207">
        <v>0</v>
      </c>
      <c r="T103" s="208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09" t="s">
        <v>116</v>
      </c>
      <c r="AT103" s="209" t="s">
        <v>111</v>
      </c>
      <c r="AU103" s="209" t="s">
        <v>80</v>
      </c>
      <c r="AY103" s="18" t="s">
        <v>109</v>
      </c>
      <c r="BE103" s="210">
        <f>IF(N103="základní",J103,0)</f>
        <v>0</v>
      </c>
      <c r="BF103" s="210">
        <f>IF(N103="snížená",J103,0)</f>
        <v>0</v>
      </c>
      <c r="BG103" s="210">
        <f>IF(N103="zákl. přenesená",J103,0)</f>
        <v>0</v>
      </c>
      <c r="BH103" s="210">
        <f>IF(N103="sníž. přenesená",J103,0)</f>
        <v>0</v>
      </c>
      <c r="BI103" s="210">
        <f>IF(N103="nulová",J103,0)</f>
        <v>0</v>
      </c>
      <c r="BJ103" s="18" t="s">
        <v>78</v>
      </c>
      <c r="BK103" s="210">
        <f>ROUND(I103*H103,2)</f>
        <v>0</v>
      </c>
      <c r="BL103" s="18" t="s">
        <v>116</v>
      </c>
      <c r="BM103" s="209" t="s">
        <v>153</v>
      </c>
    </row>
    <row r="104" s="13" customFormat="1">
      <c r="A104" s="13"/>
      <c r="B104" s="211"/>
      <c r="C104" s="212"/>
      <c r="D104" s="213" t="s">
        <v>118</v>
      </c>
      <c r="E104" s="214" t="s">
        <v>19</v>
      </c>
      <c r="F104" s="215" t="s">
        <v>154</v>
      </c>
      <c r="G104" s="212"/>
      <c r="H104" s="214" t="s">
        <v>19</v>
      </c>
      <c r="I104" s="216"/>
      <c r="J104" s="212"/>
      <c r="K104" s="212"/>
      <c r="L104" s="217"/>
      <c r="M104" s="218"/>
      <c r="N104" s="219"/>
      <c r="O104" s="219"/>
      <c r="P104" s="219"/>
      <c r="Q104" s="219"/>
      <c r="R104" s="219"/>
      <c r="S104" s="219"/>
      <c r="T104" s="22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21" t="s">
        <v>118</v>
      </c>
      <c r="AU104" s="221" t="s">
        <v>80</v>
      </c>
      <c r="AV104" s="13" t="s">
        <v>78</v>
      </c>
      <c r="AW104" s="13" t="s">
        <v>35</v>
      </c>
      <c r="AX104" s="13" t="s">
        <v>73</v>
      </c>
      <c r="AY104" s="221" t="s">
        <v>109</v>
      </c>
    </row>
    <row r="105" s="14" customFormat="1">
      <c r="A105" s="14"/>
      <c r="B105" s="222"/>
      <c r="C105" s="223"/>
      <c r="D105" s="213" t="s">
        <v>118</v>
      </c>
      <c r="E105" s="224" t="s">
        <v>19</v>
      </c>
      <c r="F105" s="225" t="s">
        <v>155</v>
      </c>
      <c r="G105" s="223"/>
      <c r="H105" s="226">
        <v>10.800000000000001</v>
      </c>
      <c r="I105" s="227"/>
      <c r="J105" s="223"/>
      <c r="K105" s="223"/>
      <c r="L105" s="228"/>
      <c r="M105" s="229"/>
      <c r="N105" s="230"/>
      <c r="O105" s="230"/>
      <c r="P105" s="230"/>
      <c r="Q105" s="230"/>
      <c r="R105" s="230"/>
      <c r="S105" s="230"/>
      <c r="T105" s="231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32" t="s">
        <v>118</v>
      </c>
      <c r="AU105" s="232" t="s">
        <v>80</v>
      </c>
      <c r="AV105" s="14" t="s">
        <v>80</v>
      </c>
      <c r="AW105" s="14" t="s">
        <v>35</v>
      </c>
      <c r="AX105" s="14" t="s">
        <v>73</v>
      </c>
      <c r="AY105" s="232" t="s">
        <v>109</v>
      </c>
    </row>
    <row r="106" s="15" customFormat="1">
      <c r="A106" s="15"/>
      <c r="B106" s="233"/>
      <c r="C106" s="234"/>
      <c r="D106" s="213" t="s">
        <v>118</v>
      </c>
      <c r="E106" s="235" t="s">
        <v>19</v>
      </c>
      <c r="F106" s="236" t="s">
        <v>121</v>
      </c>
      <c r="G106" s="234"/>
      <c r="H106" s="237">
        <v>10.800000000000001</v>
      </c>
      <c r="I106" s="238"/>
      <c r="J106" s="234"/>
      <c r="K106" s="234"/>
      <c r="L106" s="239"/>
      <c r="M106" s="240"/>
      <c r="N106" s="241"/>
      <c r="O106" s="241"/>
      <c r="P106" s="241"/>
      <c r="Q106" s="241"/>
      <c r="R106" s="241"/>
      <c r="S106" s="241"/>
      <c r="T106" s="242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43" t="s">
        <v>118</v>
      </c>
      <c r="AU106" s="243" t="s">
        <v>80</v>
      </c>
      <c r="AV106" s="15" t="s">
        <v>116</v>
      </c>
      <c r="AW106" s="15" t="s">
        <v>35</v>
      </c>
      <c r="AX106" s="15" t="s">
        <v>78</v>
      </c>
      <c r="AY106" s="243" t="s">
        <v>109</v>
      </c>
    </row>
    <row r="107" s="2" customFormat="1">
      <c r="A107" s="39"/>
      <c r="B107" s="40"/>
      <c r="C107" s="198" t="s">
        <v>156</v>
      </c>
      <c r="D107" s="198" t="s">
        <v>111</v>
      </c>
      <c r="E107" s="199" t="s">
        <v>157</v>
      </c>
      <c r="F107" s="200" t="s">
        <v>158</v>
      </c>
      <c r="G107" s="201" t="s">
        <v>114</v>
      </c>
      <c r="H107" s="202">
        <v>6.9000000000000004</v>
      </c>
      <c r="I107" s="203"/>
      <c r="J107" s="204">
        <f>ROUND(I107*H107,2)</f>
        <v>0</v>
      </c>
      <c r="K107" s="200" t="s">
        <v>115</v>
      </c>
      <c r="L107" s="45"/>
      <c r="M107" s="205" t="s">
        <v>19</v>
      </c>
      <c r="N107" s="206" t="s">
        <v>44</v>
      </c>
      <c r="O107" s="85"/>
      <c r="P107" s="207">
        <f>O107*H107</f>
        <v>0</v>
      </c>
      <c r="Q107" s="207">
        <v>0.46000000000000002</v>
      </c>
      <c r="R107" s="207">
        <f>Q107*H107</f>
        <v>3.1740000000000004</v>
      </c>
      <c r="S107" s="207">
        <v>0</v>
      </c>
      <c r="T107" s="208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09" t="s">
        <v>116</v>
      </c>
      <c r="AT107" s="209" t="s">
        <v>111</v>
      </c>
      <c r="AU107" s="209" t="s">
        <v>80</v>
      </c>
      <c r="AY107" s="18" t="s">
        <v>109</v>
      </c>
      <c r="BE107" s="210">
        <f>IF(N107="základní",J107,0)</f>
        <v>0</v>
      </c>
      <c r="BF107" s="210">
        <f>IF(N107="snížená",J107,0)</f>
        <v>0</v>
      </c>
      <c r="BG107" s="210">
        <f>IF(N107="zákl. přenesená",J107,0)</f>
        <v>0</v>
      </c>
      <c r="BH107" s="210">
        <f>IF(N107="sníž. přenesená",J107,0)</f>
        <v>0</v>
      </c>
      <c r="BI107" s="210">
        <f>IF(N107="nulová",J107,0)</f>
        <v>0</v>
      </c>
      <c r="BJ107" s="18" t="s">
        <v>78</v>
      </c>
      <c r="BK107" s="210">
        <f>ROUND(I107*H107,2)</f>
        <v>0</v>
      </c>
      <c r="BL107" s="18" t="s">
        <v>116</v>
      </c>
      <c r="BM107" s="209" t="s">
        <v>159</v>
      </c>
    </row>
    <row r="108" s="14" customFormat="1">
      <c r="A108" s="14"/>
      <c r="B108" s="222"/>
      <c r="C108" s="223"/>
      <c r="D108" s="213" t="s">
        <v>118</v>
      </c>
      <c r="E108" s="223"/>
      <c r="F108" s="225" t="s">
        <v>160</v>
      </c>
      <c r="G108" s="223"/>
      <c r="H108" s="226">
        <v>6.9000000000000004</v>
      </c>
      <c r="I108" s="227"/>
      <c r="J108" s="223"/>
      <c r="K108" s="223"/>
      <c r="L108" s="228"/>
      <c r="M108" s="229"/>
      <c r="N108" s="230"/>
      <c r="O108" s="230"/>
      <c r="P108" s="230"/>
      <c r="Q108" s="230"/>
      <c r="R108" s="230"/>
      <c r="S108" s="230"/>
      <c r="T108" s="231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32" t="s">
        <v>118</v>
      </c>
      <c r="AU108" s="232" t="s">
        <v>80</v>
      </c>
      <c r="AV108" s="14" t="s">
        <v>80</v>
      </c>
      <c r="AW108" s="14" t="s">
        <v>4</v>
      </c>
      <c r="AX108" s="14" t="s">
        <v>78</v>
      </c>
      <c r="AY108" s="232" t="s">
        <v>109</v>
      </c>
    </row>
    <row r="109" s="2" customFormat="1" ht="78" customHeight="1">
      <c r="A109" s="39"/>
      <c r="B109" s="40"/>
      <c r="C109" s="198" t="s">
        <v>161</v>
      </c>
      <c r="D109" s="198" t="s">
        <v>111</v>
      </c>
      <c r="E109" s="199" t="s">
        <v>162</v>
      </c>
      <c r="F109" s="200" t="s">
        <v>163</v>
      </c>
      <c r="G109" s="201" t="s">
        <v>114</v>
      </c>
      <c r="H109" s="202">
        <v>6</v>
      </c>
      <c r="I109" s="203"/>
      <c r="J109" s="204">
        <f>ROUND(I109*H109,2)</f>
        <v>0</v>
      </c>
      <c r="K109" s="200" t="s">
        <v>115</v>
      </c>
      <c r="L109" s="45"/>
      <c r="M109" s="205" t="s">
        <v>19</v>
      </c>
      <c r="N109" s="206" t="s">
        <v>44</v>
      </c>
      <c r="O109" s="85"/>
      <c r="P109" s="207">
        <f>O109*H109</f>
        <v>0</v>
      </c>
      <c r="Q109" s="207">
        <v>0.084250000000000005</v>
      </c>
      <c r="R109" s="207">
        <f>Q109*H109</f>
        <v>0.50550000000000006</v>
      </c>
      <c r="S109" s="207">
        <v>0</v>
      </c>
      <c r="T109" s="208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09" t="s">
        <v>116</v>
      </c>
      <c r="AT109" s="209" t="s">
        <v>111</v>
      </c>
      <c r="AU109" s="209" t="s">
        <v>80</v>
      </c>
      <c r="AY109" s="18" t="s">
        <v>109</v>
      </c>
      <c r="BE109" s="210">
        <f>IF(N109="základní",J109,0)</f>
        <v>0</v>
      </c>
      <c r="BF109" s="210">
        <f>IF(N109="snížená",J109,0)</f>
        <v>0</v>
      </c>
      <c r="BG109" s="210">
        <f>IF(N109="zákl. přenesená",J109,0)</f>
        <v>0</v>
      </c>
      <c r="BH109" s="210">
        <f>IF(N109="sníž. přenesená",J109,0)</f>
        <v>0</v>
      </c>
      <c r="BI109" s="210">
        <f>IF(N109="nulová",J109,0)</f>
        <v>0</v>
      </c>
      <c r="BJ109" s="18" t="s">
        <v>78</v>
      </c>
      <c r="BK109" s="210">
        <f>ROUND(I109*H109,2)</f>
        <v>0</v>
      </c>
      <c r="BL109" s="18" t="s">
        <v>116</v>
      </c>
      <c r="BM109" s="209" t="s">
        <v>164</v>
      </c>
    </row>
    <row r="110" s="13" customFormat="1">
      <c r="A110" s="13"/>
      <c r="B110" s="211"/>
      <c r="C110" s="212"/>
      <c r="D110" s="213" t="s">
        <v>118</v>
      </c>
      <c r="E110" s="214" t="s">
        <v>19</v>
      </c>
      <c r="F110" s="215" t="s">
        <v>119</v>
      </c>
      <c r="G110" s="212"/>
      <c r="H110" s="214" t="s">
        <v>19</v>
      </c>
      <c r="I110" s="216"/>
      <c r="J110" s="212"/>
      <c r="K110" s="212"/>
      <c r="L110" s="217"/>
      <c r="M110" s="218"/>
      <c r="N110" s="219"/>
      <c r="O110" s="219"/>
      <c r="P110" s="219"/>
      <c r="Q110" s="219"/>
      <c r="R110" s="219"/>
      <c r="S110" s="219"/>
      <c r="T110" s="22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21" t="s">
        <v>118</v>
      </c>
      <c r="AU110" s="221" t="s">
        <v>80</v>
      </c>
      <c r="AV110" s="13" t="s">
        <v>78</v>
      </c>
      <c r="AW110" s="13" t="s">
        <v>35</v>
      </c>
      <c r="AX110" s="13" t="s">
        <v>73</v>
      </c>
      <c r="AY110" s="221" t="s">
        <v>109</v>
      </c>
    </row>
    <row r="111" s="14" customFormat="1">
      <c r="A111" s="14"/>
      <c r="B111" s="222"/>
      <c r="C111" s="223"/>
      <c r="D111" s="213" t="s">
        <v>118</v>
      </c>
      <c r="E111" s="224" t="s">
        <v>19</v>
      </c>
      <c r="F111" s="225" t="s">
        <v>120</v>
      </c>
      <c r="G111" s="223"/>
      <c r="H111" s="226">
        <v>6</v>
      </c>
      <c r="I111" s="227"/>
      <c r="J111" s="223"/>
      <c r="K111" s="223"/>
      <c r="L111" s="228"/>
      <c r="M111" s="229"/>
      <c r="N111" s="230"/>
      <c r="O111" s="230"/>
      <c r="P111" s="230"/>
      <c r="Q111" s="230"/>
      <c r="R111" s="230"/>
      <c r="S111" s="230"/>
      <c r="T111" s="231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32" t="s">
        <v>118</v>
      </c>
      <c r="AU111" s="232" t="s">
        <v>80</v>
      </c>
      <c r="AV111" s="14" t="s">
        <v>80</v>
      </c>
      <c r="AW111" s="14" t="s">
        <v>35</v>
      </c>
      <c r="AX111" s="14" t="s">
        <v>73</v>
      </c>
      <c r="AY111" s="232" t="s">
        <v>109</v>
      </c>
    </row>
    <row r="112" s="15" customFormat="1">
      <c r="A112" s="15"/>
      <c r="B112" s="233"/>
      <c r="C112" s="234"/>
      <c r="D112" s="213" t="s">
        <v>118</v>
      </c>
      <c r="E112" s="235" t="s">
        <v>19</v>
      </c>
      <c r="F112" s="236" t="s">
        <v>121</v>
      </c>
      <c r="G112" s="234"/>
      <c r="H112" s="237">
        <v>6</v>
      </c>
      <c r="I112" s="238"/>
      <c r="J112" s="234"/>
      <c r="K112" s="234"/>
      <c r="L112" s="239"/>
      <c r="M112" s="240"/>
      <c r="N112" s="241"/>
      <c r="O112" s="241"/>
      <c r="P112" s="241"/>
      <c r="Q112" s="241"/>
      <c r="R112" s="241"/>
      <c r="S112" s="241"/>
      <c r="T112" s="242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43" t="s">
        <v>118</v>
      </c>
      <c r="AU112" s="243" t="s">
        <v>80</v>
      </c>
      <c r="AV112" s="15" t="s">
        <v>116</v>
      </c>
      <c r="AW112" s="15" t="s">
        <v>35</v>
      </c>
      <c r="AX112" s="15" t="s">
        <v>78</v>
      </c>
      <c r="AY112" s="243" t="s">
        <v>109</v>
      </c>
    </row>
    <row r="113" s="2" customFormat="1" ht="21.75" customHeight="1">
      <c r="A113" s="39"/>
      <c r="B113" s="40"/>
      <c r="C113" s="244" t="s">
        <v>165</v>
      </c>
      <c r="D113" s="244" t="s">
        <v>166</v>
      </c>
      <c r="E113" s="245" t="s">
        <v>167</v>
      </c>
      <c r="F113" s="246" t="s">
        <v>168</v>
      </c>
      <c r="G113" s="247" t="s">
        <v>114</v>
      </c>
      <c r="H113" s="248">
        <v>6.2999999999999998</v>
      </c>
      <c r="I113" s="249"/>
      <c r="J113" s="250">
        <f>ROUND(I113*H113,2)</f>
        <v>0</v>
      </c>
      <c r="K113" s="246" t="s">
        <v>115</v>
      </c>
      <c r="L113" s="251"/>
      <c r="M113" s="252" t="s">
        <v>19</v>
      </c>
      <c r="N113" s="253" t="s">
        <v>44</v>
      </c>
      <c r="O113" s="85"/>
      <c r="P113" s="207">
        <f>O113*H113</f>
        <v>0</v>
      </c>
      <c r="Q113" s="207">
        <v>0.13100000000000001</v>
      </c>
      <c r="R113" s="207">
        <f>Q113*H113</f>
        <v>0.82530000000000003</v>
      </c>
      <c r="S113" s="207">
        <v>0</v>
      </c>
      <c r="T113" s="208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09" t="s">
        <v>156</v>
      </c>
      <c r="AT113" s="209" t="s">
        <v>166</v>
      </c>
      <c r="AU113" s="209" t="s">
        <v>80</v>
      </c>
      <c r="AY113" s="18" t="s">
        <v>109</v>
      </c>
      <c r="BE113" s="210">
        <f>IF(N113="základní",J113,0)</f>
        <v>0</v>
      </c>
      <c r="BF113" s="210">
        <f>IF(N113="snížená",J113,0)</f>
        <v>0</v>
      </c>
      <c r="BG113" s="210">
        <f>IF(N113="zákl. přenesená",J113,0)</f>
        <v>0</v>
      </c>
      <c r="BH113" s="210">
        <f>IF(N113="sníž. přenesená",J113,0)</f>
        <v>0</v>
      </c>
      <c r="BI113" s="210">
        <f>IF(N113="nulová",J113,0)</f>
        <v>0</v>
      </c>
      <c r="BJ113" s="18" t="s">
        <v>78</v>
      </c>
      <c r="BK113" s="210">
        <f>ROUND(I113*H113,2)</f>
        <v>0</v>
      </c>
      <c r="BL113" s="18" t="s">
        <v>116</v>
      </c>
      <c r="BM113" s="209" t="s">
        <v>169</v>
      </c>
    </row>
    <row r="114" s="14" customFormat="1">
      <c r="A114" s="14"/>
      <c r="B114" s="222"/>
      <c r="C114" s="223"/>
      <c r="D114" s="213" t="s">
        <v>118</v>
      </c>
      <c r="E114" s="223"/>
      <c r="F114" s="225" t="s">
        <v>170</v>
      </c>
      <c r="G114" s="223"/>
      <c r="H114" s="226">
        <v>6.2999999999999998</v>
      </c>
      <c r="I114" s="227"/>
      <c r="J114" s="223"/>
      <c r="K114" s="223"/>
      <c r="L114" s="228"/>
      <c r="M114" s="229"/>
      <c r="N114" s="230"/>
      <c r="O114" s="230"/>
      <c r="P114" s="230"/>
      <c r="Q114" s="230"/>
      <c r="R114" s="230"/>
      <c r="S114" s="230"/>
      <c r="T114" s="231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32" t="s">
        <v>118</v>
      </c>
      <c r="AU114" s="232" t="s">
        <v>80</v>
      </c>
      <c r="AV114" s="14" t="s">
        <v>80</v>
      </c>
      <c r="AW114" s="14" t="s">
        <v>4</v>
      </c>
      <c r="AX114" s="14" t="s">
        <v>78</v>
      </c>
      <c r="AY114" s="232" t="s">
        <v>109</v>
      </c>
    </row>
    <row r="115" s="2" customFormat="1" ht="44.25" customHeight="1">
      <c r="A115" s="39"/>
      <c r="B115" s="40"/>
      <c r="C115" s="198" t="s">
        <v>171</v>
      </c>
      <c r="D115" s="198" t="s">
        <v>111</v>
      </c>
      <c r="E115" s="199" t="s">
        <v>172</v>
      </c>
      <c r="F115" s="200" t="s">
        <v>173</v>
      </c>
      <c r="G115" s="201" t="s">
        <v>114</v>
      </c>
      <c r="H115" s="202">
        <v>1300</v>
      </c>
      <c r="I115" s="203"/>
      <c r="J115" s="204">
        <f>ROUND(I115*H115,2)</f>
        <v>0</v>
      </c>
      <c r="K115" s="200" t="s">
        <v>115</v>
      </c>
      <c r="L115" s="45"/>
      <c r="M115" s="205" t="s">
        <v>19</v>
      </c>
      <c r="N115" s="206" t="s">
        <v>44</v>
      </c>
      <c r="O115" s="85"/>
      <c r="P115" s="207">
        <f>O115*H115</f>
        <v>0</v>
      </c>
      <c r="Q115" s="207">
        <v>0</v>
      </c>
      <c r="R115" s="207">
        <f>Q115*H115</f>
        <v>0</v>
      </c>
      <c r="S115" s="207">
        <v>0</v>
      </c>
      <c r="T115" s="208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09" t="s">
        <v>116</v>
      </c>
      <c r="AT115" s="209" t="s">
        <v>111</v>
      </c>
      <c r="AU115" s="209" t="s">
        <v>80</v>
      </c>
      <c r="AY115" s="18" t="s">
        <v>109</v>
      </c>
      <c r="BE115" s="210">
        <f>IF(N115="základní",J115,0)</f>
        <v>0</v>
      </c>
      <c r="BF115" s="210">
        <f>IF(N115="snížená",J115,0)</f>
        <v>0</v>
      </c>
      <c r="BG115" s="210">
        <f>IF(N115="zákl. přenesená",J115,0)</f>
        <v>0</v>
      </c>
      <c r="BH115" s="210">
        <f>IF(N115="sníž. přenesená",J115,0)</f>
        <v>0</v>
      </c>
      <c r="BI115" s="210">
        <f>IF(N115="nulová",J115,0)</f>
        <v>0</v>
      </c>
      <c r="BJ115" s="18" t="s">
        <v>78</v>
      </c>
      <c r="BK115" s="210">
        <f>ROUND(I115*H115,2)</f>
        <v>0</v>
      </c>
      <c r="BL115" s="18" t="s">
        <v>116</v>
      </c>
      <c r="BM115" s="209" t="s">
        <v>174</v>
      </c>
    </row>
    <row r="116" s="13" customFormat="1">
      <c r="A116" s="13"/>
      <c r="B116" s="211"/>
      <c r="C116" s="212"/>
      <c r="D116" s="213" t="s">
        <v>118</v>
      </c>
      <c r="E116" s="214" t="s">
        <v>19</v>
      </c>
      <c r="F116" s="215" t="s">
        <v>175</v>
      </c>
      <c r="G116" s="212"/>
      <c r="H116" s="214" t="s">
        <v>19</v>
      </c>
      <c r="I116" s="216"/>
      <c r="J116" s="212"/>
      <c r="K116" s="212"/>
      <c r="L116" s="217"/>
      <c r="M116" s="218"/>
      <c r="N116" s="219"/>
      <c r="O116" s="219"/>
      <c r="P116" s="219"/>
      <c r="Q116" s="219"/>
      <c r="R116" s="219"/>
      <c r="S116" s="219"/>
      <c r="T116" s="220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21" t="s">
        <v>118</v>
      </c>
      <c r="AU116" s="221" t="s">
        <v>80</v>
      </c>
      <c r="AV116" s="13" t="s">
        <v>78</v>
      </c>
      <c r="AW116" s="13" t="s">
        <v>35</v>
      </c>
      <c r="AX116" s="13" t="s">
        <v>73</v>
      </c>
      <c r="AY116" s="221" t="s">
        <v>109</v>
      </c>
    </row>
    <row r="117" s="14" customFormat="1">
      <c r="A117" s="14"/>
      <c r="B117" s="222"/>
      <c r="C117" s="223"/>
      <c r="D117" s="213" t="s">
        <v>118</v>
      </c>
      <c r="E117" s="224" t="s">
        <v>19</v>
      </c>
      <c r="F117" s="225" t="s">
        <v>176</v>
      </c>
      <c r="G117" s="223"/>
      <c r="H117" s="226">
        <v>1300</v>
      </c>
      <c r="I117" s="227"/>
      <c r="J117" s="223"/>
      <c r="K117" s="223"/>
      <c r="L117" s="228"/>
      <c r="M117" s="229"/>
      <c r="N117" s="230"/>
      <c r="O117" s="230"/>
      <c r="P117" s="230"/>
      <c r="Q117" s="230"/>
      <c r="R117" s="230"/>
      <c r="S117" s="230"/>
      <c r="T117" s="231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32" t="s">
        <v>118</v>
      </c>
      <c r="AU117" s="232" t="s">
        <v>80</v>
      </c>
      <c r="AV117" s="14" t="s">
        <v>80</v>
      </c>
      <c r="AW117" s="14" t="s">
        <v>35</v>
      </c>
      <c r="AX117" s="14" t="s">
        <v>73</v>
      </c>
      <c r="AY117" s="232" t="s">
        <v>109</v>
      </c>
    </row>
    <row r="118" s="15" customFormat="1">
      <c r="A118" s="15"/>
      <c r="B118" s="233"/>
      <c r="C118" s="234"/>
      <c r="D118" s="213" t="s">
        <v>118</v>
      </c>
      <c r="E118" s="235" t="s">
        <v>19</v>
      </c>
      <c r="F118" s="236" t="s">
        <v>121</v>
      </c>
      <c r="G118" s="234"/>
      <c r="H118" s="237">
        <v>1300</v>
      </c>
      <c r="I118" s="238"/>
      <c r="J118" s="234"/>
      <c r="K118" s="234"/>
      <c r="L118" s="239"/>
      <c r="M118" s="240"/>
      <c r="N118" s="241"/>
      <c r="O118" s="241"/>
      <c r="P118" s="241"/>
      <c r="Q118" s="241"/>
      <c r="R118" s="241"/>
      <c r="S118" s="241"/>
      <c r="T118" s="242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43" t="s">
        <v>118</v>
      </c>
      <c r="AU118" s="243" t="s">
        <v>80</v>
      </c>
      <c r="AV118" s="15" t="s">
        <v>116</v>
      </c>
      <c r="AW118" s="15" t="s">
        <v>35</v>
      </c>
      <c r="AX118" s="15" t="s">
        <v>78</v>
      </c>
      <c r="AY118" s="243" t="s">
        <v>109</v>
      </c>
    </row>
    <row r="119" s="2" customFormat="1" ht="66.75" customHeight="1">
      <c r="A119" s="39"/>
      <c r="B119" s="40"/>
      <c r="C119" s="198" t="s">
        <v>177</v>
      </c>
      <c r="D119" s="198" t="s">
        <v>111</v>
      </c>
      <c r="E119" s="199" t="s">
        <v>178</v>
      </c>
      <c r="F119" s="200" t="s">
        <v>179</v>
      </c>
      <c r="G119" s="201" t="s">
        <v>114</v>
      </c>
      <c r="H119" s="202">
        <v>1300</v>
      </c>
      <c r="I119" s="203"/>
      <c r="J119" s="204">
        <f>ROUND(I119*H119,2)</f>
        <v>0</v>
      </c>
      <c r="K119" s="200" t="s">
        <v>115</v>
      </c>
      <c r="L119" s="45"/>
      <c r="M119" s="205" t="s">
        <v>19</v>
      </c>
      <c r="N119" s="206" t="s">
        <v>44</v>
      </c>
      <c r="O119" s="85"/>
      <c r="P119" s="207">
        <f>O119*H119</f>
        <v>0</v>
      </c>
      <c r="Q119" s="207">
        <v>0.098479999999999998</v>
      </c>
      <c r="R119" s="207">
        <f>Q119*H119</f>
        <v>128.024</v>
      </c>
      <c r="S119" s="207">
        <v>0</v>
      </c>
      <c r="T119" s="208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09" t="s">
        <v>116</v>
      </c>
      <c r="AT119" s="209" t="s">
        <v>111</v>
      </c>
      <c r="AU119" s="209" t="s">
        <v>80</v>
      </c>
      <c r="AY119" s="18" t="s">
        <v>109</v>
      </c>
      <c r="BE119" s="210">
        <f>IF(N119="základní",J119,0)</f>
        <v>0</v>
      </c>
      <c r="BF119" s="210">
        <f>IF(N119="snížená",J119,0)</f>
        <v>0</v>
      </c>
      <c r="BG119" s="210">
        <f>IF(N119="zákl. přenesená",J119,0)</f>
        <v>0</v>
      </c>
      <c r="BH119" s="210">
        <f>IF(N119="sníž. přenesená",J119,0)</f>
        <v>0</v>
      </c>
      <c r="BI119" s="210">
        <f>IF(N119="nulová",J119,0)</f>
        <v>0</v>
      </c>
      <c r="BJ119" s="18" t="s">
        <v>78</v>
      </c>
      <c r="BK119" s="210">
        <f>ROUND(I119*H119,2)</f>
        <v>0</v>
      </c>
      <c r="BL119" s="18" t="s">
        <v>116</v>
      </c>
      <c r="BM119" s="209" t="s">
        <v>180</v>
      </c>
    </row>
    <row r="120" s="13" customFormat="1">
      <c r="A120" s="13"/>
      <c r="B120" s="211"/>
      <c r="C120" s="212"/>
      <c r="D120" s="213" t="s">
        <v>118</v>
      </c>
      <c r="E120" s="214" t="s">
        <v>19</v>
      </c>
      <c r="F120" s="215" t="s">
        <v>181</v>
      </c>
      <c r="G120" s="212"/>
      <c r="H120" s="214" t="s">
        <v>19</v>
      </c>
      <c r="I120" s="216"/>
      <c r="J120" s="212"/>
      <c r="K120" s="212"/>
      <c r="L120" s="217"/>
      <c r="M120" s="218"/>
      <c r="N120" s="219"/>
      <c r="O120" s="219"/>
      <c r="P120" s="219"/>
      <c r="Q120" s="219"/>
      <c r="R120" s="219"/>
      <c r="S120" s="219"/>
      <c r="T120" s="22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21" t="s">
        <v>118</v>
      </c>
      <c r="AU120" s="221" t="s">
        <v>80</v>
      </c>
      <c r="AV120" s="13" t="s">
        <v>78</v>
      </c>
      <c r="AW120" s="13" t="s">
        <v>35</v>
      </c>
      <c r="AX120" s="13" t="s">
        <v>73</v>
      </c>
      <c r="AY120" s="221" t="s">
        <v>109</v>
      </c>
    </row>
    <row r="121" s="14" customFormat="1">
      <c r="A121" s="14"/>
      <c r="B121" s="222"/>
      <c r="C121" s="223"/>
      <c r="D121" s="213" t="s">
        <v>118</v>
      </c>
      <c r="E121" s="224" t="s">
        <v>19</v>
      </c>
      <c r="F121" s="225" t="s">
        <v>176</v>
      </c>
      <c r="G121" s="223"/>
      <c r="H121" s="226">
        <v>1300</v>
      </c>
      <c r="I121" s="227"/>
      <c r="J121" s="223"/>
      <c r="K121" s="223"/>
      <c r="L121" s="228"/>
      <c r="M121" s="229"/>
      <c r="N121" s="230"/>
      <c r="O121" s="230"/>
      <c r="P121" s="230"/>
      <c r="Q121" s="230"/>
      <c r="R121" s="230"/>
      <c r="S121" s="230"/>
      <c r="T121" s="231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32" t="s">
        <v>118</v>
      </c>
      <c r="AU121" s="232" t="s">
        <v>80</v>
      </c>
      <c r="AV121" s="14" t="s">
        <v>80</v>
      </c>
      <c r="AW121" s="14" t="s">
        <v>35</v>
      </c>
      <c r="AX121" s="14" t="s">
        <v>73</v>
      </c>
      <c r="AY121" s="232" t="s">
        <v>109</v>
      </c>
    </row>
    <row r="122" s="15" customFormat="1">
      <c r="A122" s="15"/>
      <c r="B122" s="233"/>
      <c r="C122" s="234"/>
      <c r="D122" s="213" t="s">
        <v>118</v>
      </c>
      <c r="E122" s="235" t="s">
        <v>19</v>
      </c>
      <c r="F122" s="236" t="s">
        <v>121</v>
      </c>
      <c r="G122" s="234"/>
      <c r="H122" s="237">
        <v>1300</v>
      </c>
      <c r="I122" s="238"/>
      <c r="J122" s="234"/>
      <c r="K122" s="234"/>
      <c r="L122" s="239"/>
      <c r="M122" s="240"/>
      <c r="N122" s="241"/>
      <c r="O122" s="241"/>
      <c r="P122" s="241"/>
      <c r="Q122" s="241"/>
      <c r="R122" s="241"/>
      <c r="S122" s="241"/>
      <c r="T122" s="242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43" t="s">
        <v>118</v>
      </c>
      <c r="AU122" s="243" t="s">
        <v>80</v>
      </c>
      <c r="AV122" s="15" t="s">
        <v>116</v>
      </c>
      <c r="AW122" s="15" t="s">
        <v>35</v>
      </c>
      <c r="AX122" s="15" t="s">
        <v>78</v>
      </c>
      <c r="AY122" s="243" t="s">
        <v>109</v>
      </c>
    </row>
    <row r="123" s="2" customFormat="1">
      <c r="A123" s="39"/>
      <c r="B123" s="40"/>
      <c r="C123" s="198" t="s">
        <v>182</v>
      </c>
      <c r="D123" s="198" t="s">
        <v>111</v>
      </c>
      <c r="E123" s="199" t="s">
        <v>183</v>
      </c>
      <c r="F123" s="200" t="s">
        <v>184</v>
      </c>
      <c r="G123" s="201" t="s">
        <v>114</v>
      </c>
      <c r="H123" s="202">
        <v>1300</v>
      </c>
      <c r="I123" s="203"/>
      <c r="J123" s="204">
        <f>ROUND(I123*H123,2)</f>
        <v>0</v>
      </c>
      <c r="K123" s="200" t="s">
        <v>115</v>
      </c>
      <c r="L123" s="45"/>
      <c r="M123" s="205" t="s">
        <v>19</v>
      </c>
      <c r="N123" s="206" t="s">
        <v>44</v>
      </c>
      <c r="O123" s="85"/>
      <c r="P123" s="207">
        <f>O123*H123</f>
        <v>0</v>
      </c>
      <c r="Q123" s="207">
        <v>0</v>
      </c>
      <c r="R123" s="207">
        <f>Q123*H123</f>
        <v>0</v>
      </c>
      <c r="S123" s="207">
        <v>0</v>
      </c>
      <c r="T123" s="208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09" t="s">
        <v>116</v>
      </c>
      <c r="AT123" s="209" t="s">
        <v>111</v>
      </c>
      <c r="AU123" s="209" t="s">
        <v>80</v>
      </c>
      <c r="AY123" s="18" t="s">
        <v>109</v>
      </c>
      <c r="BE123" s="210">
        <f>IF(N123="základní",J123,0)</f>
        <v>0</v>
      </c>
      <c r="BF123" s="210">
        <f>IF(N123="snížená",J123,0)</f>
        <v>0</v>
      </c>
      <c r="BG123" s="210">
        <f>IF(N123="zákl. přenesená",J123,0)</f>
        <v>0</v>
      </c>
      <c r="BH123" s="210">
        <f>IF(N123="sníž. přenesená",J123,0)</f>
        <v>0</v>
      </c>
      <c r="BI123" s="210">
        <f>IF(N123="nulová",J123,0)</f>
        <v>0</v>
      </c>
      <c r="BJ123" s="18" t="s">
        <v>78</v>
      </c>
      <c r="BK123" s="210">
        <f>ROUND(I123*H123,2)</f>
        <v>0</v>
      </c>
      <c r="BL123" s="18" t="s">
        <v>116</v>
      </c>
      <c r="BM123" s="209" t="s">
        <v>185</v>
      </c>
    </row>
    <row r="124" s="13" customFormat="1">
      <c r="A124" s="13"/>
      <c r="B124" s="211"/>
      <c r="C124" s="212"/>
      <c r="D124" s="213" t="s">
        <v>118</v>
      </c>
      <c r="E124" s="214" t="s">
        <v>19</v>
      </c>
      <c r="F124" s="215" t="s">
        <v>186</v>
      </c>
      <c r="G124" s="212"/>
      <c r="H124" s="214" t="s">
        <v>19</v>
      </c>
      <c r="I124" s="216"/>
      <c r="J124" s="212"/>
      <c r="K124" s="212"/>
      <c r="L124" s="217"/>
      <c r="M124" s="218"/>
      <c r="N124" s="219"/>
      <c r="O124" s="219"/>
      <c r="P124" s="219"/>
      <c r="Q124" s="219"/>
      <c r="R124" s="219"/>
      <c r="S124" s="219"/>
      <c r="T124" s="22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21" t="s">
        <v>118</v>
      </c>
      <c r="AU124" s="221" t="s">
        <v>80</v>
      </c>
      <c r="AV124" s="13" t="s">
        <v>78</v>
      </c>
      <c r="AW124" s="13" t="s">
        <v>35</v>
      </c>
      <c r="AX124" s="13" t="s">
        <v>73</v>
      </c>
      <c r="AY124" s="221" t="s">
        <v>109</v>
      </c>
    </row>
    <row r="125" s="14" customFormat="1">
      <c r="A125" s="14"/>
      <c r="B125" s="222"/>
      <c r="C125" s="223"/>
      <c r="D125" s="213" t="s">
        <v>118</v>
      </c>
      <c r="E125" s="224" t="s">
        <v>19</v>
      </c>
      <c r="F125" s="225" t="s">
        <v>176</v>
      </c>
      <c r="G125" s="223"/>
      <c r="H125" s="226">
        <v>1300</v>
      </c>
      <c r="I125" s="227"/>
      <c r="J125" s="223"/>
      <c r="K125" s="223"/>
      <c r="L125" s="228"/>
      <c r="M125" s="229"/>
      <c r="N125" s="230"/>
      <c r="O125" s="230"/>
      <c r="P125" s="230"/>
      <c r="Q125" s="230"/>
      <c r="R125" s="230"/>
      <c r="S125" s="230"/>
      <c r="T125" s="231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32" t="s">
        <v>118</v>
      </c>
      <c r="AU125" s="232" t="s">
        <v>80</v>
      </c>
      <c r="AV125" s="14" t="s">
        <v>80</v>
      </c>
      <c r="AW125" s="14" t="s">
        <v>35</v>
      </c>
      <c r="AX125" s="14" t="s">
        <v>73</v>
      </c>
      <c r="AY125" s="232" t="s">
        <v>109</v>
      </c>
    </row>
    <row r="126" s="15" customFormat="1">
      <c r="A126" s="15"/>
      <c r="B126" s="233"/>
      <c r="C126" s="234"/>
      <c r="D126" s="213" t="s">
        <v>118</v>
      </c>
      <c r="E126" s="235" t="s">
        <v>19</v>
      </c>
      <c r="F126" s="236" t="s">
        <v>121</v>
      </c>
      <c r="G126" s="234"/>
      <c r="H126" s="237">
        <v>1300</v>
      </c>
      <c r="I126" s="238"/>
      <c r="J126" s="234"/>
      <c r="K126" s="234"/>
      <c r="L126" s="239"/>
      <c r="M126" s="240"/>
      <c r="N126" s="241"/>
      <c r="O126" s="241"/>
      <c r="P126" s="241"/>
      <c r="Q126" s="241"/>
      <c r="R126" s="241"/>
      <c r="S126" s="241"/>
      <c r="T126" s="242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43" t="s">
        <v>118</v>
      </c>
      <c r="AU126" s="243" t="s">
        <v>80</v>
      </c>
      <c r="AV126" s="15" t="s">
        <v>116</v>
      </c>
      <c r="AW126" s="15" t="s">
        <v>35</v>
      </c>
      <c r="AX126" s="15" t="s">
        <v>78</v>
      </c>
      <c r="AY126" s="243" t="s">
        <v>109</v>
      </c>
    </row>
    <row r="127" s="2" customFormat="1" ht="44.25" customHeight="1">
      <c r="A127" s="39"/>
      <c r="B127" s="40"/>
      <c r="C127" s="198" t="s">
        <v>187</v>
      </c>
      <c r="D127" s="198" t="s">
        <v>111</v>
      </c>
      <c r="E127" s="199" t="s">
        <v>188</v>
      </c>
      <c r="F127" s="200" t="s">
        <v>189</v>
      </c>
      <c r="G127" s="201" t="s">
        <v>114</v>
      </c>
      <c r="H127" s="202">
        <v>1300</v>
      </c>
      <c r="I127" s="203"/>
      <c r="J127" s="204">
        <f>ROUND(I127*H127,2)</f>
        <v>0</v>
      </c>
      <c r="K127" s="200" t="s">
        <v>115</v>
      </c>
      <c r="L127" s="45"/>
      <c r="M127" s="205" t="s">
        <v>19</v>
      </c>
      <c r="N127" s="206" t="s">
        <v>44</v>
      </c>
      <c r="O127" s="85"/>
      <c r="P127" s="207">
        <f>O127*H127</f>
        <v>0</v>
      </c>
      <c r="Q127" s="207">
        <v>0</v>
      </c>
      <c r="R127" s="207">
        <f>Q127*H127</f>
        <v>0</v>
      </c>
      <c r="S127" s="207">
        <v>0</v>
      </c>
      <c r="T127" s="208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09" t="s">
        <v>116</v>
      </c>
      <c r="AT127" s="209" t="s">
        <v>111</v>
      </c>
      <c r="AU127" s="209" t="s">
        <v>80</v>
      </c>
      <c r="AY127" s="18" t="s">
        <v>109</v>
      </c>
      <c r="BE127" s="210">
        <f>IF(N127="základní",J127,0)</f>
        <v>0</v>
      </c>
      <c r="BF127" s="210">
        <f>IF(N127="snížená",J127,0)</f>
        <v>0</v>
      </c>
      <c r="BG127" s="210">
        <f>IF(N127="zákl. přenesená",J127,0)</f>
        <v>0</v>
      </c>
      <c r="BH127" s="210">
        <f>IF(N127="sníž. přenesená",J127,0)</f>
        <v>0</v>
      </c>
      <c r="BI127" s="210">
        <f>IF(N127="nulová",J127,0)</f>
        <v>0</v>
      </c>
      <c r="BJ127" s="18" t="s">
        <v>78</v>
      </c>
      <c r="BK127" s="210">
        <f>ROUND(I127*H127,2)</f>
        <v>0</v>
      </c>
      <c r="BL127" s="18" t="s">
        <v>116</v>
      </c>
      <c r="BM127" s="209" t="s">
        <v>190</v>
      </c>
    </row>
    <row r="128" s="2" customFormat="1">
      <c r="A128" s="39"/>
      <c r="B128" s="40"/>
      <c r="C128" s="198" t="s">
        <v>8</v>
      </c>
      <c r="D128" s="198" t="s">
        <v>111</v>
      </c>
      <c r="E128" s="199" t="s">
        <v>191</v>
      </c>
      <c r="F128" s="200" t="s">
        <v>192</v>
      </c>
      <c r="G128" s="201" t="s">
        <v>114</v>
      </c>
      <c r="H128" s="202">
        <v>1300</v>
      </c>
      <c r="I128" s="203"/>
      <c r="J128" s="204">
        <f>ROUND(I128*H128,2)</f>
        <v>0</v>
      </c>
      <c r="K128" s="200" t="s">
        <v>115</v>
      </c>
      <c r="L128" s="45"/>
      <c r="M128" s="205" t="s">
        <v>19</v>
      </c>
      <c r="N128" s="206" t="s">
        <v>44</v>
      </c>
      <c r="O128" s="85"/>
      <c r="P128" s="207">
        <f>O128*H128</f>
        <v>0</v>
      </c>
      <c r="Q128" s="207">
        <v>0.00071000000000000002</v>
      </c>
      <c r="R128" s="207">
        <f>Q128*H128</f>
        <v>0.92300000000000004</v>
      </c>
      <c r="S128" s="207">
        <v>0</v>
      </c>
      <c r="T128" s="20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09" t="s">
        <v>116</v>
      </c>
      <c r="AT128" s="209" t="s">
        <v>111</v>
      </c>
      <c r="AU128" s="209" t="s">
        <v>80</v>
      </c>
      <c r="AY128" s="18" t="s">
        <v>109</v>
      </c>
      <c r="BE128" s="210">
        <f>IF(N128="základní",J128,0)</f>
        <v>0</v>
      </c>
      <c r="BF128" s="210">
        <f>IF(N128="snížená",J128,0)</f>
        <v>0</v>
      </c>
      <c r="BG128" s="210">
        <f>IF(N128="zákl. přenesená",J128,0)</f>
        <v>0</v>
      </c>
      <c r="BH128" s="210">
        <f>IF(N128="sníž. přenesená",J128,0)</f>
        <v>0</v>
      </c>
      <c r="BI128" s="210">
        <f>IF(N128="nulová",J128,0)</f>
        <v>0</v>
      </c>
      <c r="BJ128" s="18" t="s">
        <v>78</v>
      </c>
      <c r="BK128" s="210">
        <f>ROUND(I128*H128,2)</f>
        <v>0</v>
      </c>
      <c r="BL128" s="18" t="s">
        <v>116</v>
      </c>
      <c r="BM128" s="209" t="s">
        <v>193</v>
      </c>
    </row>
    <row r="129" s="2" customFormat="1">
      <c r="A129" s="39"/>
      <c r="B129" s="40"/>
      <c r="C129" s="198" t="s">
        <v>194</v>
      </c>
      <c r="D129" s="198" t="s">
        <v>111</v>
      </c>
      <c r="E129" s="199" t="s">
        <v>195</v>
      </c>
      <c r="F129" s="200" t="s">
        <v>196</v>
      </c>
      <c r="G129" s="201" t="s">
        <v>114</v>
      </c>
      <c r="H129" s="202">
        <v>1300</v>
      </c>
      <c r="I129" s="203"/>
      <c r="J129" s="204">
        <f>ROUND(I129*H129,2)</f>
        <v>0</v>
      </c>
      <c r="K129" s="200" t="s">
        <v>115</v>
      </c>
      <c r="L129" s="45"/>
      <c r="M129" s="205" t="s">
        <v>19</v>
      </c>
      <c r="N129" s="206" t="s">
        <v>44</v>
      </c>
      <c r="O129" s="85"/>
      <c r="P129" s="207">
        <f>O129*H129</f>
        <v>0</v>
      </c>
      <c r="Q129" s="207">
        <v>0</v>
      </c>
      <c r="R129" s="207">
        <f>Q129*H129</f>
        <v>0</v>
      </c>
      <c r="S129" s="207">
        <v>0</v>
      </c>
      <c r="T129" s="20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09" t="s">
        <v>116</v>
      </c>
      <c r="AT129" s="209" t="s">
        <v>111</v>
      </c>
      <c r="AU129" s="209" t="s">
        <v>80</v>
      </c>
      <c r="AY129" s="18" t="s">
        <v>109</v>
      </c>
      <c r="BE129" s="210">
        <f>IF(N129="základní",J129,0)</f>
        <v>0</v>
      </c>
      <c r="BF129" s="210">
        <f>IF(N129="snížená",J129,0)</f>
        <v>0</v>
      </c>
      <c r="BG129" s="210">
        <f>IF(N129="zákl. přenesená",J129,0)</f>
        <v>0</v>
      </c>
      <c r="BH129" s="210">
        <f>IF(N129="sníž. přenesená",J129,0)</f>
        <v>0</v>
      </c>
      <c r="BI129" s="210">
        <f>IF(N129="nulová",J129,0)</f>
        <v>0</v>
      </c>
      <c r="BJ129" s="18" t="s">
        <v>78</v>
      </c>
      <c r="BK129" s="210">
        <f>ROUND(I129*H129,2)</f>
        <v>0</v>
      </c>
      <c r="BL129" s="18" t="s">
        <v>116</v>
      </c>
      <c r="BM129" s="209" t="s">
        <v>197</v>
      </c>
    </row>
    <row r="130" s="2" customFormat="1">
      <c r="A130" s="39"/>
      <c r="B130" s="40"/>
      <c r="C130" s="198" t="s">
        <v>198</v>
      </c>
      <c r="D130" s="198" t="s">
        <v>111</v>
      </c>
      <c r="E130" s="199" t="s">
        <v>199</v>
      </c>
      <c r="F130" s="200" t="s">
        <v>200</v>
      </c>
      <c r="G130" s="201" t="s">
        <v>114</v>
      </c>
      <c r="H130" s="202">
        <v>100</v>
      </c>
      <c r="I130" s="203"/>
      <c r="J130" s="204">
        <f>ROUND(I130*H130,2)</f>
        <v>0</v>
      </c>
      <c r="K130" s="200" t="s">
        <v>115</v>
      </c>
      <c r="L130" s="45"/>
      <c r="M130" s="205" t="s">
        <v>19</v>
      </c>
      <c r="N130" s="206" t="s">
        <v>44</v>
      </c>
      <c r="O130" s="85"/>
      <c r="P130" s="207">
        <f>O130*H130</f>
        <v>0</v>
      </c>
      <c r="Q130" s="207">
        <v>0.23000000000000001</v>
      </c>
      <c r="R130" s="207">
        <f>Q130*H130</f>
        <v>23</v>
      </c>
      <c r="S130" s="207">
        <v>0</v>
      </c>
      <c r="T130" s="20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09" t="s">
        <v>116</v>
      </c>
      <c r="AT130" s="209" t="s">
        <v>111</v>
      </c>
      <c r="AU130" s="209" t="s">
        <v>80</v>
      </c>
      <c r="AY130" s="18" t="s">
        <v>109</v>
      </c>
      <c r="BE130" s="210">
        <f>IF(N130="základní",J130,0)</f>
        <v>0</v>
      </c>
      <c r="BF130" s="210">
        <f>IF(N130="snížená",J130,0)</f>
        <v>0</v>
      </c>
      <c r="BG130" s="210">
        <f>IF(N130="zákl. přenesená",J130,0)</f>
        <v>0</v>
      </c>
      <c r="BH130" s="210">
        <f>IF(N130="sníž. přenesená",J130,0)</f>
        <v>0</v>
      </c>
      <c r="BI130" s="210">
        <f>IF(N130="nulová",J130,0)</f>
        <v>0</v>
      </c>
      <c r="BJ130" s="18" t="s">
        <v>78</v>
      </c>
      <c r="BK130" s="210">
        <f>ROUND(I130*H130,2)</f>
        <v>0</v>
      </c>
      <c r="BL130" s="18" t="s">
        <v>116</v>
      </c>
      <c r="BM130" s="209" t="s">
        <v>201</v>
      </c>
    </row>
    <row r="131" s="13" customFormat="1">
      <c r="A131" s="13"/>
      <c r="B131" s="211"/>
      <c r="C131" s="212"/>
      <c r="D131" s="213" t="s">
        <v>118</v>
      </c>
      <c r="E131" s="214" t="s">
        <v>19</v>
      </c>
      <c r="F131" s="215" t="s">
        <v>133</v>
      </c>
      <c r="G131" s="212"/>
      <c r="H131" s="214" t="s">
        <v>19</v>
      </c>
      <c r="I131" s="216"/>
      <c r="J131" s="212"/>
      <c r="K131" s="212"/>
      <c r="L131" s="217"/>
      <c r="M131" s="218"/>
      <c r="N131" s="219"/>
      <c r="O131" s="219"/>
      <c r="P131" s="219"/>
      <c r="Q131" s="219"/>
      <c r="R131" s="219"/>
      <c r="S131" s="219"/>
      <c r="T131" s="22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21" t="s">
        <v>118</v>
      </c>
      <c r="AU131" s="221" t="s">
        <v>80</v>
      </c>
      <c r="AV131" s="13" t="s">
        <v>78</v>
      </c>
      <c r="AW131" s="13" t="s">
        <v>35</v>
      </c>
      <c r="AX131" s="13" t="s">
        <v>73</v>
      </c>
      <c r="AY131" s="221" t="s">
        <v>109</v>
      </c>
    </row>
    <row r="132" s="14" customFormat="1">
      <c r="A132" s="14"/>
      <c r="B132" s="222"/>
      <c r="C132" s="223"/>
      <c r="D132" s="213" t="s">
        <v>118</v>
      </c>
      <c r="E132" s="224" t="s">
        <v>19</v>
      </c>
      <c r="F132" s="225" t="s">
        <v>147</v>
      </c>
      <c r="G132" s="223"/>
      <c r="H132" s="226">
        <v>100</v>
      </c>
      <c r="I132" s="227"/>
      <c r="J132" s="223"/>
      <c r="K132" s="223"/>
      <c r="L132" s="228"/>
      <c r="M132" s="229"/>
      <c r="N132" s="230"/>
      <c r="O132" s="230"/>
      <c r="P132" s="230"/>
      <c r="Q132" s="230"/>
      <c r="R132" s="230"/>
      <c r="S132" s="230"/>
      <c r="T132" s="23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32" t="s">
        <v>118</v>
      </c>
      <c r="AU132" s="232" t="s">
        <v>80</v>
      </c>
      <c r="AV132" s="14" t="s">
        <v>80</v>
      </c>
      <c r="AW132" s="14" t="s">
        <v>35</v>
      </c>
      <c r="AX132" s="14" t="s">
        <v>73</v>
      </c>
      <c r="AY132" s="232" t="s">
        <v>109</v>
      </c>
    </row>
    <row r="133" s="15" customFormat="1">
      <c r="A133" s="15"/>
      <c r="B133" s="233"/>
      <c r="C133" s="234"/>
      <c r="D133" s="213" t="s">
        <v>118</v>
      </c>
      <c r="E133" s="235" t="s">
        <v>19</v>
      </c>
      <c r="F133" s="236" t="s">
        <v>121</v>
      </c>
      <c r="G133" s="234"/>
      <c r="H133" s="237">
        <v>100</v>
      </c>
      <c r="I133" s="238"/>
      <c r="J133" s="234"/>
      <c r="K133" s="234"/>
      <c r="L133" s="239"/>
      <c r="M133" s="240"/>
      <c r="N133" s="241"/>
      <c r="O133" s="241"/>
      <c r="P133" s="241"/>
      <c r="Q133" s="241"/>
      <c r="R133" s="241"/>
      <c r="S133" s="241"/>
      <c r="T133" s="242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43" t="s">
        <v>118</v>
      </c>
      <c r="AU133" s="243" t="s">
        <v>80</v>
      </c>
      <c r="AV133" s="15" t="s">
        <v>116</v>
      </c>
      <c r="AW133" s="15" t="s">
        <v>35</v>
      </c>
      <c r="AX133" s="15" t="s">
        <v>78</v>
      </c>
      <c r="AY133" s="243" t="s">
        <v>109</v>
      </c>
    </row>
    <row r="134" s="2" customFormat="1">
      <c r="A134" s="39"/>
      <c r="B134" s="40"/>
      <c r="C134" s="198" t="s">
        <v>202</v>
      </c>
      <c r="D134" s="198" t="s">
        <v>111</v>
      </c>
      <c r="E134" s="199" t="s">
        <v>203</v>
      </c>
      <c r="F134" s="200" t="s">
        <v>204</v>
      </c>
      <c r="G134" s="201" t="s">
        <v>114</v>
      </c>
      <c r="H134" s="202">
        <v>10.800000000000001</v>
      </c>
      <c r="I134" s="203"/>
      <c r="J134" s="204">
        <f>ROUND(I134*H134,2)</f>
        <v>0</v>
      </c>
      <c r="K134" s="200" t="s">
        <v>115</v>
      </c>
      <c r="L134" s="45"/>
      <c r="M134" s="205" t="s">
        <v>19</v>
      </c>
      <c r="N134" s="206" t="s">
        <v>44</v>
      </c>
      <c r="O134" s="85"/>
      <c r="P134" s="207">
        <f>O134*H134</f>
        <v>0</v>
      </c>
      <c r="Q134" s="207">
        <v>0.50077000000000005</v>
      </c>
      <c r="R134" s="207">
        <f>Q134*H134</f>
        <v>5.408316000000001</v>
      </c>
      <c r="S134" s="207">
        <v>0</v>
      </c>
      <c r="T134" s="20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09" t="s">
        <v>116</v>
      </c>
      <c r="AT134" s="209" t="s">
        <v>111</v>
      </c>
      <c r="AU134" s="209" t="s">
        <v>80</v>
      </c>
      <c r="AY134" s="18" t="s">
        <v>109</v>
      </c>
      <c r="BE134" s="210">
        <f>IF(N134="základní",J134,0)</f>
        <v>0</v>
      </c>
      <c r="BF134" s="210">
        <f>IF(N134="snížená",J134,0)</f>
        <v>0</v>
      </c>
      <c r="BG134" s="210">
        <f>IF(N134="zákl. přenesená",J134,0)</f>
        <v>0</v>
      </c>
      <c r="BH134" s="210">
        <f>IF(N134="sníž. přenesená",J134,0)</f>
        <v>0</v>
      </c>
      <c r="BI134" s="210">
        <f>IF(N134="nulová",J134,0)</f>
        <v>0</v>
      </c>
      <c r="BJ134" s="18" t="s">
        <v>78</v>
      </c>
      <c r="BK134" s="210">
        <f>ROUND(I134*H134,2)</f>
        <v>0</v>
      </c>
      <c r="BL134" s="18" t="s">
        <v>116</v>
      </c>
      <c r="BM134" s="209" t="s">
        <v>205</v>
      </c>
    </row>
    <row r="135" s="13" customFormat="1">
      <c r="A135" s="13"/>
      <c r="B135" s="211"/>
      <c r="C135" s="212"/>
      <c r="D135" s="213" t="s">
        <v>118</v>
      </c>
      <c r="E135" s="214" t="s">
        <v>19</v>
      </c>
      <c r="F135" s="215" t="s">
        <v>154</v>
      </c>
      <c r="G135" s="212"/>
      <c r="H135" s="214" t="s">
        <v>19</v>
      </c>
      <c r="I135" s="216"/>
      <c r="J135" s="212"/>
      <c r="K135" s="212"/>
      <c r="L135" s="217"/>
      <c r="M135" s="218"/>
      <c r="N135" s="219"/>
      <c r="O135" s="219"/>
      <c r="P135" s="219"/>
      <c r="Q135" s="219"/>
      <c r="R135" s="219"/>
      <c r="S135" s="219"/>
      <c r="T135" s="22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21" t="s">
        <v>118</v>
      </c>
      <c r="AU135" s="221" t="s">
        <v>80</v>
      </c>
      <c r="AV135" s="13" t="s">
        <v>78</v>
      </c>
      <c r="AW135" s="13" t="s">
        <v>35</v>
      </c>
      <c r="AX135" s="13" t="s">
        <v>73</v>
      </c>
      <c r="AY135" s="221" t="s">
        <v>109</v>
      </c>
    </row>
    <row r="136" s="14" customFormat="1">
      <c r="A136" s="14"/>
      <c r="B136" s="222"/>
      <c r="C136" s="223"/>
      <c r="D136" s="213" t="s">
        <v>118</v>
      </c>
      <c r="E136" s="224" t="s">
        <v>19</v>
      </c>
      <c r="F136" s="225" t="s">
        <v>155</v>
      </c>
      <c r="G136" s="223"/>
      <c r="H136" s="226">
        <v>10.800000000000001</v>
      </c>
      <c r="I136" s="227"/>
      <c r="J136" s="223"/>
      <c r="K136" s="223"/>
      <c r="L136" s="228"/>
      <c r="M136" s="229"/>
      <c r="N136" s="230"/>
      <c r="O136" s="230"/>
      <c r="P136" s="230"/>
      <c r="Q136" s="230"/>
      <c r="R136" s="230"/>
      <c r="S136" s="230"/>
      <c r="T136" s="23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32" t="s">
        <v>118</v>
      </c>
      <c r="AU136" s="232" t="s">
        <v>80</v>
      </c>
      <c r="AV136" s="14" t="s">
        <v>80</v>
      </c>
      <c r="AW136" s="14" t="s">
        <v>35</v>
      </c>
      <c r="AX136" s="14" t="s">
        <v>73</v>
      </c>
      <c r="AY136" s="232" t="s">
        <v>109</v>
      </c>
    </row>
    <row r="137" s="15" customFormat="1">
      <c r="A137" s="15"/>
      <c r="B137" s="233"/>
      <c r="C137" s="234"/>
      <c r="D137" s="213" t="s">
        <v>118</v>
      </c>
      <c r="E137" s="235" t="s">
        <v>19</v>
      </c>
      <c r="F137" s="236" t="s">
        <v>121</v>
      </c>
      <c r="G137" s="234"/>
      <c r="H137" s="237">
        <v>10.800000000000001</v>
      </c>
      <c r="I137" s="238"/>
      <c r="J137" s="234"/>
      <c r="K137" s="234"/>
      <c r="L137" s="239"/>
      <c r="M137" s="240"/>
      <c r="N137" s="241"/>
      <c r="O137" s="241"/>
      <c r="P137" s="241"/>
      <c r="Q137" s="241"/>
      <c r="R137" s="241"/>
      <c r="S137" s="241"/>
      <c r="T137" s="242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43" t="s">
        <v>118</v>
      </c>
      <c r="AU137" s="243" t="s">
        <v>80</v>
      </c>
      <c r="AV137" s="15" t="s">
        <v>116</v>
      </c>
      <c r="AW137" s="15" t="s">
        <v>35</v>
      </c>
      <c r="AX137" s="15" t="s">
        <v>78</v>
      </c>
      <c r="AY137" s="243" t="s">
        <v>109</v>
      </c>
    </row>
    <row r="138" s="2" customFormat="1" ht="33" customHeight="1">
      <c r="A138" s="39"/>
      <c r="B138" s="40"/>
      <c r="C138" s="198" t="s">
        <v>206</v>
      </c>
      <c r="D138" s="198" t="s">
        <v>111</v>
      </c>
      <c r="E138" s="199" t="s">
        <v>207</v>
      </c>
      <c r="F138" s="200" t="s">
        <v>208</v>
      </c>
      <c r="G138" s="201" t="s">
        <v>114</v>
      </c>
      <c r="H138" s="202">
        <v>54</v>
      </c>
      <c r="I138" s="203"/>
      <c r="J138" s="204">
        <f>ROUND(I138*H138,2)</f>
        <v>0</v>
      </c>
      <c r="K138" s="200" t="s">
        <v>115</v>
      </c>
      <c r="L138" s="45"/>
      <c r="M138" s="205" t="s">
        <v>19</v>
      </c>
      <c r="N138" s="206" t="s">
        <v>44</v>
      </c>
      <c r="O138" s="85"/>
      <c r="P138" s="207">
        <f>O138*H138</f>
        <v>0</v>
      </c>
      <c r="Q138" s="207">
        <v>0.02256</v>
      </c>
      <c r="R138" s="207">
        <f>Q138*H138</f>
        <v>1.21824</v>
      </c>
      <c r="S138" s="207">
        <v>0</v>
      </c>
      <c r="T138" s="20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09" t="s">
        <v>116</v>
      </c>
      <c r="AT138" s="209" t="s">
        <v>111</v>
      </c>
      <c r="AU138" s="209" t="s">
        <v>80</v>
      </c>
      <c r="AY138" s="18" t="s">
        <v>109</v>
      </c>
      <c r="BE138" s="210">
        <f>IF(N138="základní",J138,0)</f>
        <v>0</v>
      </c>
      <c r="BF138" s="210">
        <f>IF(N138="snížená",J138,0)</f>
        <v>0</v>
      </c>
      <c r="BG138" s="210">
        <f>IF(N138="zákl. přenesená",J138,0)</f>
        <v>0</v>
      </c>
      <c r="BH138" s="210">
        <f>IF(N138="sníž. přenesená",J138,0)</f>
        <v>0</v>
      </c>
      <c r="BI138" s="210">
        <f>IF(N138="nulová",J138,0)</f>
        <v>0</v>
      </c>
      <c r="BJ138" s="18" t="s">
        <v>78</v>
      </c>
      <c r="BK138" s="210">
        <f>ROUND(I138*H138,2)</f>
        <v>0</v>
      </c>
      <c r="BL138" s="18" t="s">
        <v>116</v>
      </c>
      <c r="BM138" s="209" t="s">
        <v>209</v>
      </c>
    </row>
    <row r="139" s="14" customFormat="1">
      <c r="A139" s="14"/>
      <c r="B139" s="222"/>
      <c r="C139" s="223"/>
      <c r="D139" s="213" t="s">
        <v>118</v>
      </c>
      <c r="E139" s="223"/>
      <c r="F139" s="225" t="s">
        <v>210</v>
      </c>
      <c r="G139" s="223"/>
      <c r="H139" s="226">
        <v>54</v>
      </c>
      <c r="I139" s="227"/>
      <c r="J139" s="223"/>
      <c r="K139" s="223"/>
      <c r="L139" s="228"/>
      <c r="M139" s="229"/>
      <c r="N139" s="230"/>
      <c r="O139" s="230"/>
      <c r="P139" s="230"/>
      <c r="Q139" s="230"/>
      <c r="R139" s="230"/>
      <c r="S139" s="230"/>
      <c r="T139" s="23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32" t="s">
        <v>118</v>
      </c>
      <c r="AU139" s="232" t="s">
        <v>80</v>
      </c>
      <c r="AV139" s="14" t="s">
        <v>80</v>
      </c>
      <c r="AW139" s="14" t="s">
        <v>4</v>
      </c>
      <c r="AX139" s="14" t="s">
        <v>78</v>
      </c>
      <c r="AY139" s="232" t="s">
        <v>109</v>
      </c>
    </row>
    <row r="140" s="12" customFormat="1" ht="22.8" customHeight="1">
      <c r="A140" s="12"/>
      <c r="B140" s="182"/>
      <c r="C140" s="183"/>
      <c r="D140" s="184" t="s">
        <v>72</v>
      </c>
      <c r="E140" s="196" t="s">
        <v>156</v>
      </c>
      <c r="F140" s="196" t="s">
        <v>211</v>
      </c>
      <c r="G140" s="183"/>
      <c r="H140" s="183"/>
      <c r="I140" s="186"/>
      <c r="J140" s="197">
        <f>BK140</f>
        <v>0</v>
      </c>
      <c r="K140" s="183"/>
      <c r="L140" s="188"/>
      <c r="M140" s="189"/>
      <c r="N140" s="190"/>
      <c r="O140" s="190"/>
      <c r="P140" s="191">
        <f>P141</f>
        <v>0</v>
      </c>
      <c r="Q140" s="190"/>
      <c r="R140" s="191">
        <f>R141</f>
        <v>2.5247999999999999</v>
      </c>
      <c r="S140" s="190"/>
      <c r="T140" s="192">
        <f>T141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93" t="s">
        <v>78</v>
      </c>
      <c r="AT140" s="194" t="s">
        <v>72</v>
      </c>
      <c r="AU140" s="194" t="s">
        <v>78</v>
      </c>
      <c r="AY140" s="193" t="s">
        <v>109</v>
      </c>
      <c r="BK140" s="195">
        <f>BK141</f>
        <v>0</v>
      </c>
    </row>
    <row r="141" s="2" customFormat="1">
      <c r="A141" s="39"/>
      <c r="B141" s="40"/>
      <c r="C141" s="198" t="s">
        <v>212</v>
      </c>
      <c r="D141" s="198" t="s">
        <v>111</v>
      </c>
      <c r="E141" s="199" t="s">
        <v>213</v>
      </c>
      <c r="F141" s="200" t="s">
        <v>214</v>
      </c>
      <c r="G141" s="201" t="s">
        <v>215</v>
      </c>
      <c r="H141" s="202">
        <v>6</v>
      </c>
      <c r="I141" s="203"/>
      <c r="J141" s="204">
        <f>ROUND(I141*H141,2)</f>
        <v>0</v>
      </c>
      <c r="K141" s="200" t="s">
        <v>115</v>
      </c>
      <c r="L141" s="45"/>
      <c r="M141" s="205" t="s">
        <v>19</v>
      </c>
      <c r="N141" s="206" t="s">
        <v>44</v>
      </c>
      <c r="O141" s="85"/>
      <c r="P141" s="207">
        <f>O141*H141</f>
        <v>0</v>
      </c>
      <c r="Q141" s="207">
        <v>0.42080000000000001</v>
      </c>
      <c r="R141" s="207">
        <f>Q141*H141</f>
        <v>2.5247999999999999</v>
      </c>
      <c r="S141" s="207">
        <v>0</v>
      </c>
      <c r="T141" s="20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09" t="s">
        <v>116</v>
      </c>
      <c r="AT141" s="209" t="s">
        <v>111</v>
      </c>
      <c r="AU141" s="209" t="s">
        <v>80</v>
      </c>
      <c r="AY141" s="18" t="s">
        <v>109</v>
      </c>
      <c r="BE141" s="210">
        <f>IF(N141="základní",J141,0)</f>
        <v>0</v>
      </c>
      <c r="BF141" s="210">
        <f>IF(N141="snížená",J141,0)</f>
        <v>0</v>
      </c>
      <c r="BG141" s="210">
        <f>IF(N141="zákl. přenesená",J141,0)</f>
        <v>0</v>
      </c>
      <c r="BH141" s="210">
        <f>IF(N141="sníž. přenesená",J141,0)</f>
        <v>0</v>
      </c>
      <c r="BI141" s="210">
        <f>IF(N141="nulová",J141,0)</f>
        <v>0</v>
      </c>
      <c r="BJ141" s="18" t="s">
        <v>78</v>
      </c>
      <c r="BK141" s="210">
        <f>ROUND(I141*H141,2)</f>
        <v>0</v>
      </c>
      <c r="BL141" s="18" t="s">
        <v>116</v>
      </c>
      <c r="BM141" s="209" t="s">
        <v>216</v>
      </c>
    </row>
    <row r="142" s="12" customFormat="1" ht="22.8" customHeight="1">
      <c r="A142" s="12"/>
      <c r="B142" s="182"/>
      <c r="C142" s="183"/>
      <c r="D142" s="184" t="s">
        <v>72</v>
      </c>
      <c r="E142" s="196" t="s">
        <v>161</v>
      </c>
      <c r="F142" s="196" t="s">
        <v>217</v>
      </c>
      <c r="G142" s="183"/>
      <c r="H142" s="183"/>
      <c r="I142" s="186"/>
      <c r="J142" s="197">
        <f>BK142</f>
        <v>0</v>
      </c>
      <c r="K142" s="183"/>
      <c r="L142" s="188"/>
      <c r="M142" s="189"/>
      <c r="N142" s="190"/>
      <c r="O142" s="190"/>
      <c r="P142" s="191">
        <f>SUM(P143:P154)</f>
        <v>0</v>
      </c>
      <c r="Q142" s="190"/>
      <c r="R142" s="191">
        <f>SUM(R143:R154)</f>
        <v>1.2437</v>
      </c>
      <c r="S142" s="190"/>
      <c r="T142" s="192">
        <f>SUM(T143:T154)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93" t="s">
        <v>78</v>
      </c>
      <c r="AT142" s="194" t="s">
        <v>72</v>
      </c>
      <c r="AU142" s="194" t="s">
        <v>78</v>
      </c>
      <c r="AY142" s="193" t="s">
        <v>109</v>
      </c>
      <c r="BK142" s="195">
        <f>SUM(BK143:BK154)</f>
        <v>0</v>
      </c>
    </row>
    <row r="143" s="2" customFormat="1">
      <c r="A143" s="39"/>
      <c r="B143" s="40"/>
      <c r="C143" s="198" t="s">
        <v>7</v>
      </c>
      <c r="D143" s="198" t="s">
        <v>111</v>
      </c>
      <c r="E143" s="199" t="s">
        <v>218</v>
      </c>
      <c r="F143" s="200" t="s">
        <v>219</v>
      </c>
      <c r="G143" s="201" t="s">
        <v>124</v>
      </c>
      <c r="H143" s="202">
        <v>8</v>
      </c>
      <c r="I143" s="203"/>
      <c r="J143" s="204">
        <f>ROUND(I143*H143,2)</f>
        <v>0</v>
      </c>
      <c r="K143" s="200" t="s">
        <v>115</v>
      </c>
      <c r="L143" s="45"/>
      <c r="M143" s="205" t="s">
        <v>19</v>
      </c>
      <c r="N143" s="206" t="s">
        <v>44</v>
      </c>
      <c r="O143" s="85"/>
      <c r="P143" s="207">
        <f>O143*H143</f>
        <v>0</v>
      </c>
      <c r="Q143" s="207">
        <v>0.1295</v>
      </c>
      <c r="R143" s="207">
        <f>Q143*H143</f>
        <v>1.036</v>
      </c>
      <c r="S143" s="207">
        <v>0</v>
      </c>
      <c r="T143" s="20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09" t="s">
        <v>116</v>
      </c>
      <c r="AT143" s="209" t="s">
        <v>111</v>
      </c>
      <c r="AU143" s="209" t="s">
        <v>80</v>
      </c>
      <c r="AY143" s="18" t="s">
        <v>109</v>
      </c>
      <c r="BE143" s="210">
        <f>IF(N143="základní",J143,0)</f>
        <v>0</v>
      </c>
      <c r="BF143" s="210">
        <f>IF(N143="snížená",J143,0)</f>
        <v>0</v>
      </c>
      <c r="BG143" s="210">
        <f>IF(N143="zákl. přenesená",J143,0)</f>
        <v>0</v>
      </c>
      <c r="BH143" s="210">
        <f>IF(N143="sníž. přenesená",J143,0)</f>
        <v>0</v>
      </c>
      <c r="BI143" s="210">
        <f>IF(N143="nulová",J143,0)</f>
        <v>0</v>
      </c>
      <c r="BJ143" s="18" t="s">
        <v>78</v>
      </c>
      <c r="BK143" s="210">
        <f>ROUND(I143*H143,2)</f>
        <v>0</v>
      </c>
      <c r="BL143" s="18" t="s">
        <v>116</v>
      </c>
      <c r="BM143" s="209" t="s">
        <v>220</v>
      </c>
    </row>
    <row r="144" s="13" customFormat="1">
      <c r="A144" s="13"/>
      <c r="B144" s="211"/>
      <c r="C144" s="212"/>
      <c r="D144" s="213" t="s">
        <v>118</v>
      </c>
      <c r="E144" s="214" t="s">
        <v>19</v>
      </c>
      <c r="F144" s="215" t="s">
        <v>119</v>
      </c>
      <c r="G144" s="212"/>
      <c r="H144" s="214" t="s">
        <v>19</v>
      </c>
      <c r="I144" s="216"/>
      <c r="J144" s="212"/>
      <c r="K144" s="212"/>
      <c r="L144" s="217"/>
      <c r="M144" s="218"/>
      <c r="N144" s="219"/>
      <c r="O144" s="219"/>
      <c r="P144" s="219"/>
      <c r="Q144" s="219"/>
      <c r="R144" s="219"/>
      <c r="S144" s="219"/>
      <c r="T144" s="22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21" t="s">
        <v>118</v>
      </c>
      <c r="AU144" s="221" t="s">
        <v>80</v>
      </c>
      <c r="AV144" s="13" t="s">
        <v>78</v>
      </c>
      <c r="AW144" s="13" t="s">
        <v>35</v>
      </c>
      <c r="AX144" s="13" t="s">
        <v>73</v>
      </c>
      <c r="AY144" s="221" t="s">
        <v>109</v>
      </c>
    </row>
    <row r="145" s="14" customFormat="1">
      <c r="A145" s="14"/>
      <c r="B145" s="222"/>
      <c r="C145" s="223"/>
      <c r="D145" s="213" t="s">
        <v>118</v>
      </c>
      <c r="E145" s="224" t="s">
        <v>19</v>
      </c>
      <c r="F145" s="225" t="s">
        <v>221</v>
      </c>
      <c r="G145" s="223"/>
      <c r="H145" s="226">
        <v>8</v>
      </c>
      <c r="I145" s="227"/>
      <c r="J145" s="223"/>
      <c r="K145" s="223"/>
      <c r="L145" s="228"/>
      <c r="M145" s="229"/>
      <c r="N145" s="230"/>
      <c r="O145" s="230"/>
      <c r="P145" s="230"/>
      <c r="Q145" s="230"/>
      <c r="R145" s="230"/>
      <c r="S145" s="230"/>
      <c r="T145" s="23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32" t="s">
        <v>118</v>
      </c>
      <c r="AU145" s="232" t="s">
        <v>80</v>
      </c>
      <c r="AV145" s="14" t="s">
        <v>80</v>
      </c>
      <c r="AW145" s="14" t="s">
        <v>35</v>
      </c>
      <c r="AX145" s="14" t="s">
        <v>73</v>
      </c>
      <c r="AY145" s="232" t="s">
        <v>109</v>
      </c>
    </row>
    <row r="146" s="15" customFormat="1">
      <c r="A146" s="15"/>
      <c r="B146" s="233"/>
      <c r="C146" s="234"/>
      <c r="D146" s="213" t="s">
        <v>118</v>
      </c>
      <c r="E146" s="235" t="s">
        <v>19</v>
      </c>
      <c r="F146" s="236" t="s">
        <v>121</v>
      </c>
      <c r="G146" s="234"/>
      <c r="H146" s="237">
        <v>8</v>
      </c>
      <c r="I146" s="238"/>
      <c r="J146" s="234"/>
      <c r="K146" s="234"/>
      <c r="L146" s="239"/>
      <c r="M146" s="240"/>
      <c r="N146" s="241"/>
      <c r="O146" s="241"/>
      <c r="P146" s="241"/>
      <c r="Q146" s="241"/>
      <c r="R146" s="241"/>
      <c r="S146" s="241"/>
      <c r="T146" s="242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43" t="s">
        <v>118</v>
      </c>
      <c r="AU146" s="243" t="s">
        <v>80</v>
      </c>
      <c r="AV146" s="15" t="s">
        <v>116</v>
      </c>
      <c r="AW146" s="15" t="s">
        <v>35</v>
      </c>
      <c r="AX146" s="15" t="s">
        <v>78</v>
      </c>
      <c r="AY146" s="243" t="s">
        <v>109</v>
      </c>
    </row>
    <row r="147" s="2" customFormat="1" ht="16.5" customHeight="1">
      <c r="A147" s="39"/>
      <c r="B147" s="40"/>
      <c r="C147" s="244" t="s">
        <v>222</v>
      </c>
      <c r="D147" s="244" t="s">
        <v>166</v>
      </c>
      <c r="E147" s="245" t="s">
        <v>223</v>
      </c>
      <c r="F147" s="246" t="s">
        <v>224</v>
      </c>
      <c r="G147" s="247" t="s">
        <v>124</v>
      </c>
      <c r="H147" s="248">
        <v>8.4000000000000004</v>
      </c>
      <c r="I147" s="249"/>
      <c r="J147" s="250">
        <f>ROUND(I147*H147,2)</f>
        <v>0</v>
      </c>
      <c r="K147" s="246" t="s">
        <v>115</v>
      </c>
      <c r="L147" s="251"/>
      <c r="M147" s="252" t="s">
        <v>19</v>
      </c>
      <c r="N147" s="253" t="s">
        <v>44</v>
      </c>
      <c r="O147" s="85"/>
      <c r="P147" s="207">
        <f>O147*H147</f>
        <v>0</v>
      </c>
      <c r="Q147" s="207">
        <v>0.024</v>
      </c>
      <c r="R147" s="207">
        <f>Q147*H147</f>
        <v>0.2016</v>
      </c>
      <c r="S147" s="207">
        <v>0</v>
      </c>
      <c r="T147" s="20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09" t="s">
        <v>156</v>
      </c>
      <c r="AT147" s="209" t="s">
        <v>166</v>
      </c>
      <c r="AU147" s="209" t="s">
        <v>80</v>
      </c>
      <c r="AY147" s="18" t="s">
        <v>109</v>
      </c>
      <c r="BE147" s="210">
        <f>IF(N147="základní",J147,0)</f>
        <v>0</v>
      </c>
      <c r="BF147" s="210">
        <f>IF(N147="snížená",J147,0)</f>
        <v>0</v>
      </c>
      <c r="BG147" s="210">
        <f>IF(N147="zákl. přenesená",J147,0)</f>
        <v>0</v>
      </c>
      <c r="BH147" s="210">
        <f>IF(N147="sníž. přenesená",J147,0)</f>
        <v>0</v>
      </c>
      <c r="BI147" s="210">
        <f>IF(N147="nulová",J147,0)</f>
        <v>0</v>
      </c>
      <c r="BJ147" s="18" t="s">
        <v>78</v>
      </c>
      <c r="BK147" s="210">
        <f>ROUND(I147*H147,2)</f>
        <v>0</v>
      </c>
      <c r="BL147" s="18" t="s">
        <v>116</v>
      </c>
      <c r="BM147" s="209" t="s">
        <v>225</v>
      </c>
    </row>
    <row r="148" s="14" customFormat="1">
      <c r="A148" s="14"/>
      <c r="B148" s="222"/>
      <c r="C148" s="223"/>
      <c r="D148" s="213" t="s">
        <v>118</v>
      </c>
      <c r="E148" s="223"/>
      <c r="F148" s="225" t="s">
        <v>226</v>
      </c>
      <c r="G148" s="223"/>
      <c r="H148" s="226">
        <v>8.4000000000000004</v>
      </c>
      <c r="I148" s="227"/>
      <c r="J148" s="223"/>
      <c r="K148" s="223"/>
      <c r="L148" s="228"/>
      <c r="M148" s="229"/>
      <c r="N148" s="230"/>
      <c r="O148" s="230"/>
      <c r="P148" s="230"/>
      <c r="Q148" s="230"/>
      <c r="R148" s="230"/>
      <c r="S148" s="230"/>
      <c r="T148" s="231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32" t="s">
        <v>118</v>
      </c>
      <c r="AU148" s="232" t="s">
        <v>80</v>
      </c>
      <c r="AV148" s="14" t="s">
        <v>80</v>
      </c>
      <c r="AW148" s="14" t="s">
        <v>4</v>
      </c>
      <c r="AX148" s="14" t="s">
        <v>78</v>
      </c>
      <c r="AY148" s="232" t="s">
        <v>109</v>
      </c>
    </row>
    <row r="149" s="2" customFormat="1">
      <c r="A149" s="39"/>
      <c r="B149" s="40"/>
      <c r="C149" s="198" t="s">
        <v>227</v>
      </c>
      <c r="D149" s="198" t="s">
        <v>111</v>
      </c>
      <c r="E149" s="199" t="s">
        <v>228</v>
      </c>
      <c r="F149" s="200" t="s">
        <v>229</v>
      </c>
      <c r="G149" s="201" t="s">
        <v>124</v>
      </c>
      <c r="H149" s="202">
        <v>10</v>
      </c>
      <c r="I149" s="203"/>
      <c r="J149" s="204">
        <f>ROUND(I149*H149,2)</f>
        <v>0</v>
      </c>
      <c r="K149" s="200" t="s">
        <v>115</v>
      </c>
      <c r="L149" s="45"/>
      <c r="M149" s="205" t="s">
        <v>19</v>
      </c>
      <c r="N149" s="206" t="s">
        <v>44</v>
      </c>
      <c r="O149" s="85"/>
      <c r="P149" s="207">
        <f>O149*H149</f>
        <v>0</v>
      </c>
      <c r="Q149" s="207">
        <v>0</v>
      </c>
      <c r="R149" s="207">
        <f>Q149*H149</f>
        <v>0</v>
      </c>
      <c r="S149" s="207">
        <v>0</v>
      </c>
      <c r="T149" s="20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09" t="s">
        <v>116</v>
      </c>
      <c r="AT149" s="209" t="s">
        <v>111</v>
      </c>
      <c r="AU149" s="209" t="s">
        <v>80</v>
      </c>
      <c r="AY149" s="18" t="s">
        <v>109</v>
      </c>
      <c r="BE149" s="210">
        <f>IF(N149="základní",J149,0)</f>
        <v>0</v>
      </c>
      <c r="BF149" s="210">
        <f>IF(N149="snížená",J149,0)</f>
        <v>0</v>
      </c>
      <c r="BG149" s="210">
        <f>IF(N149="zákl. přenesená",J149,0)</f>
        <v>0</v>
      </c>
      <c r="BH149" s="210">
        <f>IF(N149="sníž. přenesená",J149,0)</f>
        <v>0</v>
      </c>
      <c r="BI149" s="210">
        <f>IF(N149="nulová",J149,0)</f>
        <v>0</v>
      </c>
      <c r="BJ149" s="18" t="s">
        <v>78</v>
      </c>
      <c r="BK149" s="210">
        <f>ROUND(I149*H149,2)</f>
        <v>0</v>
      </c>
      <c r="BL149" s="18" t="s">
        <v>116</v>
      </c>
      <c r="BM149" s="209" t="s">
        <v>230</v>
      </c>
    </row>
    <row r="150" s="13" customFormat="1">
      <c r="A150" s="13"/>
      <c r="B150" s="211"/>
      <c r="C150" s="212"/>
      <c r="D150" s="213" t="s">
        <v>118</v>
      </c>
      <c r="E150" s="214" t="s">
        <v>19</v>
      </c>
      <c r="F150" s="215" t="s">
        <v>231</v>
      </c>
      <c r="G150" s="212"/>
      <c r="H150" s="214" t="s">
        <v>19</v>
      </c>
      <c r="I150" s="216"/>
      <c r="J150" s="212"/>
      <c r="K150" s="212"/>
      <c r="L150" s="217"/>
      <c r="M150" s="218"/>
      <c r="N150" s="219"/>
      <c r="O150" s="219"/>
      <c r="P150" s="219"/>
      <c r="Q150" s="219"/>
      <c r="R150" s="219"/>
      <c r="S150" s="219"/>
      <c r="T150" s="22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21" t="s">
        <v>118</v>
      </c>
      <c r="AU150" s="221" t="s">
        <v>80</v>
      </c>
      <c r="AV150" s="13" t="s">
        <v>78</v>
      </c>
      <c r="AW150" s="13" t="s">
        <v>35</v>
      </c>
      <c r="AX150" s="13" t="s">
        <v>73</v>
      </c>
      <c r="AY150" s="221" t="s">
        <v>109</v>
      </c>
    </row>
    <row r="151" s="14" customFormat="1">
      <c r="A151" s="14"/>
      <c r="B151" s="222"/>
      <c r="C151" s="223"/>
      <c r="D151" s="213" t="s">
        <v>118</v>
      </c>
      <c r="E151" s="224" t="s">
        <v>19</v>
      </c>
      <c r="F151" s="225" t="s">
        <v>232</v>
      </c>
      <c r="G151" s="223"/>
      <c r="H151" s="226">
        <v>10</v>
      </c>
      <c r="I151" s="227"/>
      <c r="J151" s="223"/>
      <c r="K151" s="223"/>
      <c r="L151" s="228"/>
      <c r="M151" s="229"/>
      <c r="N151" s="230"/>
      <c r="O151" s="230"/>
      <c r="P151" s="230"/>
      <c r="Q151" s="230"/>
      <c r="R151" s="230"/>
      <c r="S151" s="230"/>
      <c r="T151" s="231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32" t="s">
        <v>118</v>
      </c>
      <c r="AU151" s="232" t="s">
        <v>80</v>
      </c>
      <c r="AV151" s="14" t="s">
        <v>80</v>
      </c>
      <c r="AW151" s="14" t="s">
        <v>35</v>
      </c>
      <c r="AX151" s="14" t="s">
        <v>73</v>
      </c>
      <c r="AY151" s="232" t="s">
        <v>109</v>
      </c>
    </row>
    <row r="152" s="15" customFormat="1">
      <c r="A152" s="15"/>
      <c r="B152" s="233"/>
      <c r="C152" s="234"/>
      <c r="D152" s="213" t="s">
        <v>118</v>
      </c>
      <c r="E152" s="235" t="s">
        <v>19</v>
      </c>
      <c r="F152" s="236" t="s">
        <v>121</v>
      </c>
      <c r="G152" s="234"/>
      <c r="H152" s="237">
        <v>10</v>
      </c>
      <c r="I152" s="238"/>
      <c r="J152" s="234"/>
      <c r="K152" s="234"/>
      <c r="L152" s="239"/>
      <c r="M152" s="240"/>
      <c r="N152" s="241"/>
      <c r="O152" s="241"/>
      <c r="P152" s="241"/>
      <c r="Q152" s="241"/>
      <c r="R152" s="241"/>
      <c r="S152" s="241"/>
      <c r="T152" s="242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43" t="s">
        <v>118</v>
      </c>
      <c r="AU152" s="243" t="s">
        <v>80</v>
      </c>
      <c r="AV152" s="15" t="s">
        <v>116</v>
      </c>
      <c r="AW152" s="15" t="s">
        <v>35</v>
      </c>
      <c r="AX152" s="15" t="s">
        <v>78</v>
      </c>
      <c r="AY152" s="243" t="s">
        <v>109</v>
      </c>
    </row>
    <row r="153" s="2" customFormat="1">
      <c r="A153" s="39"/>
      <c r="B153" s="40"/>
      <c r="C153" s="198" t="s">
        <v>233</v>
      </c>
      <c r="D153" s="198" t="s">
        <v>111</v>
      </c>
      <c r="E153" s="199" t="s">
        <v>234</v>
      </c>
      <c r="F153" s="200" t="s">
        <v>235</v>
      </c>
      <c r="G153" s="201" t="s">
        <v>124</v>
      </c>
      <c r="H153" s="202">
        <v>10</v>
      </c>
      <c r="I153" s="203"/>
      <c r="J153" s="204">
        <f>ROUND(I153*H153,2)</f>
        <v>0</v>
      </c>
      <c r="K153" s="200" t="s">
        <v>115</v>
      </c>
      <c r="L153" s="45"/>
      <c r="M153" s="205" t="s">
        <v>19</v>
      </c>
      <c r="N153" s="206" t="s">
        <v>44</v>
      </c>
      <c r="O153" s="85"/>
      <c r="P153" s="207">
        <f>O153*H153</f>
        <v>0</v>
      </c>
      <c r="Q153" s="207">
        <v>0.00060999999999999997</v>
      </c>
      <c r="R153" s="207">
        <f>Q153*H153</f>
        <v>0.0060999999999999995</v>
      </c>
      <c r="S153" s="207">
        <v>0</v>
      </c>
      <c r="T153" s="20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09" t="s">
        <v>116</v>
      </c>
      <c r="AT153" s="209" t="s">
        <v>111</v>
      </c>
      <c r="AU153" s="209" t="s">
        <v>80</v>
      </c>
      <c r="AY153" s="18" t="s">
        <v>109</v>
      </c>
      <c r="BE153" s="210">
        <f>IF(N153="základní",J153,0)</f>
        <v>0</v>
      </c>
      <c r="BF153" s="210">
        <f>IF(N153="snížená",J153,0)</f>
        <v>0</v>
      </c>
      <c r="BG153" s="210">
        <f>IF(N153="zákl. přenesená",J153,0)</f>
        <v>0</v>
      </c>
      <c r="BH153" s="210">
        <f>IF(N153="sníž. přenesená",J153,0)</f>
        <v>0</v>
      </c>
      <c r="BI153" s="210">
        <f>IF(N153="nulová",J153,0)</f>
        <v>0</v>
      </c>
      <c r="BJ153" s="18" t="s">
        <v>78</v>
      </c>
      <c r="BK153" s="210">
        <f>ROUND(I153*H153,2)</f>
        <v>0</v>
      </c>
      <c r="BL153" s="18" t="s">
        <v>116</v>
      </c>
      <c r="BM153" s="209" t="s">
        <v>236</v>
      </c>
    </row>
    <row r="154" s="2" customFormat="1">
      <c r="A154" s="39"/>
      <c r="B154" s="40"/>
      <c r="C154" s="198" t="s">
        <v>237</v>
      </c>
      <c r="D154" s="198" t="s">
        <v>111</v>
      </c>
      <c r="E154" s="199" t="s">
        <v>238</v>
      </c>
      <c r="F154" s="200" t="s">
        <v>239</v>
      </c>
      <c r="G154" s="201" t="s">
        <v>124</v>
      </c>
      <c r="H154" s="202">
        <v>10</v>
      </c>
      <c r="I154" s="203"/>
      <c r="J154" s="204">
        <f>ROUND(I154*H154,2)</f>
        <v>0</v>
      </c>
      <c r="K154" s="200" t="s">
        <v>115</v>
      </c>
      <c r="L154" s="45"/>
      <c r="M154" s="205" t="s">
        <v>19</v>
      </c>
      <c r="N154" s="206" t="s">
        <v>44</v>
      </c>
      <c r="O154" s="85"/>
      <c r="P154" s="207">
        <f>O154*H154</f>
        <v>0</v>
      </c>
      <c r="Q154" s="207">
        <v>0</v>
      </c>
      <c r="R154" s="207">
        <f>Q154*H154</f>
        <v>0</v>
      </c>
      <c r="S154" s="207">
        <v>0</v>
      </c>
      <c r="T154" s="20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09" t="s">
        <v>116</v>
      </c>
      <c r="AT154" s="209" t="s">
        <v>111</v>
      </c>
      <c r="AU154" s="209" t="s">
        <v>80</v>
      </c>
      <c r="AY154" s="18" t="s">
        <v>109</v>
      </c>
      <c r="BE154" s="210">
        <f>IF(N154="základní",J154,0)</f>
        <v>0</v>
      </c>
      <c r="BF154" s="210">
        <f>IF(N154="snížená",J154,0)</f>
        <v>0</v>
      </c>
      <c r="BG154" s="210">
        <f>IF(N154="zákl. přenesená",J154,0)</f>
        <v>0</v>
      </c>
      <c r="BH154" s="210">
        <f>IF(N154="sníž. přenesená",J154,0)</f>
        <v>0</v>
      </c>
      <c r="BI154" s="210">
        <f>IF(N154="nulová",J154,0)</f>
        <v>0</v>
      </c>
      <c r="BJ154" s="18" t="s">
        <v>78</v>
      </c>
      <c r="BK154" s="210">
        <f>ROUND(I154*H154,2)</f>
        <v>0</v>
      </c>
      <c r="BL154" s="18" t="s">
        <v>116</v>
      </c>
      <c r="BM154" s="209" t="s">
        <v>240</v>
      </c>
    </row>
    <row r="155" s="12" customFormat="1" ht="22.8" customHeight="1">
      <c r="A155" s="12"/>
      <c r="B155" s="182"/>
      <c r="C155" s="183"/>
      <c r="D155" s="184" t="s">
        <v>72</v>
      </c>
      <c r="E155" s="196" t="s">
        <v>241</v>
      </c>
      <c r="F155" s="196" t="s">
        <v>242</v>
      </c>
      <c r="G155" s="183"/>
      <c r="H155" s="183"/>
      <c r="I155" s="186"/>
      <c r="J155" s="197">
        <f>BK155</f>
        <v>0</v>
      </c>
      <c r="K155" s="183"/>
      <c r="L155" s="188"/>
      <c r="M155" s="189"/>
      <c r="N155" s="190"/>
      <c r="O155" s="190"/>
      <c r="P155" s="191">
        <f>P156</f>
        <v>0</v>
      </c>
      <c r="Q155" s="190"/>
      <c r="R155" s="191">
        <f>R156</f>
        <v>0</v>
      </c>
      <c r="S155" s="190"/>
      <c r="T155" s="192">
        <f>T156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93" t="s">
        <v>78</v>
      </c>
      <c r="AT155" s="194" t="s">
        <v>72</v>
      </c>
      <c r="AU155" s="194" t="s">
        <v>78</v>
      </c>
      <c r="AY155" s="193" t="s">
        <v>109</v>
      </c>
      <c r="BK155" s="195">
        <f>BK156</f>
        <v>0</v>
      </c>
    </row>
    <row r="156" s="2" customFormat="1" ht="44.25" customHeight="1">
      <c r="A156" s="39"/>
      <c r="B156" s="40"/>
      <c r="C156" s="198" t="s">
        <v>243</v>
      </c>
      <c r="D156" s="198" t="s">
        <v>111</v>
      </c>
      <c r="E156" s="199" t="s">
        <v>244</v>
      </c>
      <c r="F156" s="200" t="s">
        <v>245</v>
      </c>
      <c r="G156" s="201" t="s">
        <v>246</v>
      </c>
      <c r="H156" s="202">
        <v>166.84700000000001</v>
      </c>
      <c r="I156" s="203"/>
      <c r="J156" s="204">
        <f>ROUND(I156*H156,2)</f>
        <v>0</v>
      </c>
      <c r="K156" s="200" t="s">
        <v>115</v>
      </c>
      <c r="L156" s="45"/>
      <c r="M156" s="205" t="s">
        <v>19</v>
      </c>
      <c r="N156" s="206" t="s">
        <v>44</v>
      </c>
      <c r="O156" s="85"/>
      <c r="P156" s="207">
        <f>O156*H156</f>
        <v>0</v>
      </c>
      <c r="Q156" s="207">
        <v>0</v>
      </c>
      <c r="R156" s="207">
        <f>Q156*H156</f>
        <v>0</v>
      </c>
      <c r="S156" s="207">
        <v>0</v>
      </c>
      <c r="T156" s="20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09" t="s">
        <v>116</v>
      </c>
      <c r="AT156" s="209" t="s">
        <v>111</v>
      </c>
      <c r="AU156" s="209" t="s">
        <v>80</v>
      </c>
      <c r="AY156" s="18" t="s">
        <v>109</v>
      </c>
      <c r="BE156" s="210">
        <f>IF(N156="základní",J156,0)</f>
        <v>0</v>
      </c>
      <c r="BF156" s="210">
        <f>IF(N156="snížená",J156,0)</f>
        <v>0</v>
      </c>
      <c r="BG156" s="210">
        <f>IF(N156="zákl. přenesená",J156,0)</f>
        <v>0</v>
      </c>
      <c r="BH156" s="210">
        <f>IF(N156="sníž. přenesená",J156,0)</f>
        <v>0</v>
      </c>
      <c r="BI156" s="210">
        <f>IF(N156="nulová",J156,0)</f>
        <v>0</v>
      </c>
      <c r="BJ156" s="18" t="s">
        <v>78</v>
      </c>
      <c r="BK156" s="210">
        <f>ROUND(I156*H156,2)</f>
        <v>0</v>
      </c>
      <c r="BL156" s="18" t="s">
        <v>116</v>
      </c>
      <c r="BM156" s="209" t="s">
        <v>247</v>
      </c>
    </row>
    <row r="157" s="12" customFormat="1" ht="22.8" customHeight="1">
      <c r="A157" s="12"/>
      <c r="B157" s="182"/>
      <c r="C157" s="183"/>
      <c r="D157" s="184" t="s">
        <v>72</v>
      </c>
      <c r="E157" s="196" t="s">
        <v>248</v>
      </c>
      <c r="F157" s="196" t="s">
        <v>249</v>
      </c>
      <c r="G157" s="183"/>
      <c r="H157" s="183"/>
      <c r="I157" s="186"/>
      <c r="J157" s="197">
        <f>BK157</f>
        <v>0</v>
      </c>
      <c r="K157" s="183"/>
      <c r="L157" s="188"/>
      <c r="M157" s="189"/>
      <c r="N157" s="190"/>
      <c r="O157" s="190"/>
      <c r="P157" s="191">
        <f>P158</f>
        <v>0</v>
      </c>
      <c r="Q157" s="190"/>
      <c r="R157" s="191">
        <f>R158</f>
        <v>0</v>
      </c>
      <c r="S157" s="190"/>
      <c r="T157" s="192">
        <f>T158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93" t="s">
        <v>78</v>
      </c>
      <c r="AT157" s="194" t="s">
        <v>72</v>
      </c>
      <c r="AU157" s="194" t="s">
        <v>78</v>
      </c>
      <c r="AY157" s="193" t="s">
        <v>109</v>
      </c>
      <c r="BK157" s="195">
        <f>BK158</f>
        <v>0</v>
      </c>
    </row>
    <row r="158" s="2" customFormat="1" ht="178.5" customHeight="1">
      <c r="A158" s="39"/>
      <c r="B158" s="40"/>
      <c r="C158" s="198" t="s">
        <v>250</v>
      </c>
      <c r="D158" s="198" t="s">
        <v>111</v>
      </c>
      <c r="E158" s="199" t="s">
        <v>248</v>
      </c>
      <c r="F158" s="200" t="s">
        <v>251</v>
      </c>
      <c r="G158" s="201" t="s">
        <v>252</v>
      </c>
      <c r="H158" s="202">
        <v>1</v>
      </c>
      <c r="I158" s="203"/>
      <c r="J158" s="204">
        <f>ROUND(I158*H158,2)</f>
        <v>0</v>
      </c>
      <c r="K158" s="200" t="s">
        <v>19</v>
      </c>
      <c r="L158" s="45"/>
      <c r="M158" s="254" t="s">
        <v>19</v>
      </c>
      <c r="N158" s="255" t="s">
        <v>44</v>
      </c>
      <c r="O158" s="256"/>
      <c r="P158" s="257">
        <f>O158*H158</f>
        <v>0</v>
      </c>
      <c r="Q158" s="257">
        <v>0</v>
      </c>
      <c r="R158" s="257">
        <f>Q158*H158</f>
        <v>0</v>
      </c>
      <c r="S158" s="257">
        <v>0</v>
      </c>
      <c r="T158" s="25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09" t="s">
        <v>116</v>
      </c>
      <c r="AT158" s="209" t="s">
        <v>111</v>
      </c>
      <c r="AU158" s="209" t="s">
        <v>80</v>
      </c>
      <c r="AY158" s="18" t="s">
        <v>109</v>
      </c>
      <c r="BE158" s="210">
        <f>IF(N158="základní",J158,0)</f>
        <v>0</v>
      </c>
      <c r="BF158" s="210">
        <f>IF(N158="snížená",J158,0)</f>
        <v>0</v>
      </c>
      <c r="BG158" s="210">
        <f>IF(N158="zákl. přenesená",J158,0)</f>
        <v>0</v>
      </c>
      <c r="BH158" s="210">
        <f>IF(N158="sníž. přenesená",J158,0)</f>
        <v>0</v>
      </c>
      <c r="BI158" s="210">
        <f>IF(N158="nulová",J158,0)</f>
        <v>0</v>
      </c>
      <c r="BJ158" s="18" t="s">
        <v>78</v>
      </c>
      <c r="BK158" s="210">
        <f>ROUND(I158*H158,2)</f>
        <v>0</v>
      </c>
      <c r="BL158" s="18" t="s">
        <v>116</v>
      </c>
      <c r="BM158" s="209" t="s">
        <v>253</v>
      </c>
    </row>
    <row r="159" s="2" customFormat="1" ht="6.96" customHeight="1">
      <c r="A159" s="39"/>
      <c r="B159" s="60"/>
      <c r="C159" s="61"/>
      <c r="D159" s="61"/>
      <c r="E159" s="61"/>
      <c r="F159" s="61"/>
      <c r="G159" s="61"/>
      <c r="H159" s="61"/>
      <c r="I159" s="61"/>
      <c r="J159" s="61"/>
      <c r="K159" s="61"/>
      <c r="L159" s="45"/>
      <c r="M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</row>
  </sheetData>
  <sheetProtection sheet="1" autoFilter="0" formatColumns="0" formatRows="0" objects="1" scenarios="1" spinCount="100000" saltValue="jSfM0vydym27k9cLOoV7s+xvrk/nHd5X5OtbA8UMVMulO3qiHqNvqwxgR6myx0xwwm9CyMOncxLyzgNMChkVgQ==" hashValue="mN/MFkQQpt84+hwRw1+RMNVFyA9mTLWpT8bgwgGTCiM69VFKTZsf7MST7A+1Xt/8CVgYTCreLOEzQWkqcwYttg==" algorithmName="SHA-512" password="CC35"/>
  <autoFilter ref="C79:K158"/>
  <mergeCells count="6">
    <mergeCell ref="E7:H7"/>
    <mergeCell ref="E16:H16"/>
    <mergeCell ref="E25:H25"/>
    <mergeCell ref="E46:H46"/>
    <mergeCell ref="E72:H7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59" customWidth="1"/>
    <col min="2" max="2" width="1.667969" style="259" customWidth="1"/>
    <col min="3" max="4" width="5" style="259" customWidth="1"/>
    <col min="5" max="5" width="11.66016" style="259" customWidth="1"/>
    <col min="6" max="6" width="9.160156" style="259" customWidth="1"/>
    <col min="7" max="7" width="5" style="259" customWidth="1"/>
    <col min="8" max="8" width="77.83203" style="259" customWidth="1"/>
    <col min="9" max="10" width="20" style="259" customWidth="1"/>
    <col min="11" max="11" width="1.667969" style="259" customWidth="1"/>
  </cols>
  <sheetData>
    <row r="1" s="1" customFormat="1" ht="37.5" customHeight="1"/>
    <row r="2" s="1" customFormat="1" ht="7.5" customHeight="1">
      <c r="B2" s="260"/>
      <c r="C2" s="261"/>
      <c r="D2" s="261"/>
      <c r="E2" s="261"/>
      <c r="F2" s="261"/>
      <c r="G2" s="261"/>
      <c r="H2" s="261"/>
      <c r="I2" s="261"/>
      <c r="J2" s="261"/>
      <c r="K2" s="262"/>
    </row>
    <row r="3" s="16" customFormat="1" ht="45" customHeight="1">
      <c r="B3" s="263"/>
      <c r="C3" s="264" t="s">
        <v>254</v>
      </c>
      <c r="D3" s="264"/>
      <c r="E3" s="264"/>
      <c r="F3" s="264"/>
      <c r="G3" s="264"/>
      <c r="H3" s="264"/>
      <c r="I3" s="264"/>
      <c r="J3" s="264"/>
      <c r="K3" s="265"/>
    </row>
    <row r="4" s="1" customFormat="1" ht="25.5" customHeight="1">
      <c r="B4" s="266"/>
      <c r="C4" s="267" t="s">
        <v>255</v>
      </c>
      <c r="D4" s="267"/>
      <c r="E4" s="267"/>
      <c r="F4" s="267"/>
      <c r="G4" s="267"/>
      <c r="H4" s="267"/>
      <c r="I4" s="267"/>
      <c r="J4" s="267"/>
      <c r="K4" s="268"/>
    </row>
    <row r="5" s="1" customFormat="1" ht="5.25" customHeight="1">
      <c r="B5" s="266"/>
      <c r="C5" s="269"/>
      <c r="D5" s="269"/>
      <c r="E5" s="269"/>
      <c r="F5" s="269"/>
      <c r="G5" s="269"/>
      <c r="H5" s="269"/>
      <c r="I5" s="269"/>
      <c r="J5" s="269"/>
      <c r="K5" s="268"/>
    </row>
    <row r="6" s="1" customFormat="1" ht="15" customHeight="1">
      <c r="B6" s="266"/>
      <c r="C6" s="270" t="s">
        <v>256</v>
      </c>
      <c r="D6" s="270"/>
      <c r="E6" s="270"/>
      <c r="F6" s="270"/>
      <c r="G6" s="270"/>
      <c r="H6" s="270"/>
      <c r="I6" s="270"/>
      <c r="J6" s="270"/>
      <c r="K6" s="268"/>
    </row>
    <row r="7" s="1" customFormat="1" ht="15" customHeight="1">
      <c r="B7" s="271"/>
      <c r="C7" s="270" t="s">
        <v>257</v>
      </c>
      <c r="D7" s="270"/>
      <c r="E7" s="270"/>
      <c r="F7" s="270"/>
      <c r="G7" s="270"/>
      <c r="H7" s="270"/>
      <c r="I7" s="270"/>
      <c r="J7" s="270"/>
      <c r="K7" s="268"/>
    </row>
    <row r="8" s="1" customFormat="1" ht="12.75" customHeight="1">
      <c r="B8" s="271"/>
      <c r="C8" s="270"/>
      <c r="D8" s="270"/>
      <c r="E8" s="270"/>
      <c r="F8" s="270"/>
      <c r="G8" s="270"/>
      <c r="H8" s="270"/>
      <c r="I8" s="270"/>
      <c r="J8" s="270"/>
      <c r="K8" s="268"/>
    </row>
    <row r="9" s="1" customFormat="1" ht="15" customHeight="1">
      <c r="B9" s="271"/>
      <c r="C9" s="270" t="s">
        <v>258</v>
      </c>
      <c r="D9" s="270"/>
      <c r="E9" s="270"/>
      <c r="F9" s="270"/>
      <c r="G9" s="270"/>
      <c r="H9" s="270"/>
      <c r="I9" s="270"/>
      <c r="J9" s="270"/>
      <c r="K9" s="268"/>
    </row>
    <row r="10" s="1" customFormat="1" ht="15" customHeight="1">
      <c r="B10" s="271"/>
      <c r="C10" s="270"/>
      <c r="D10" s="270" t="s">
        <v>259</v>
      </c>
      <c r="E10" s="270"/>
      <c r="F10" s="270"/>
      <c r="G10" s="270"/>
      <c r="H10" s="270"/>
      <c r="I10" s="270"/>
      <c r="J10" s="270"/>
      <c r="K10" s="268"/>
    </row>
    <row r="11" s="1" customFormat="1" ht="15" customHeight="1">
      <c r="B11" s="271"/>
      <c r="C11" s="272"/>
      <c r="D11" s="270" t="s">
        <v>260</v>
      </c>
      <c r="E11" s="270"/>
      <c r="F11" s="270"/>
      <c r="G11" s="270"/>
      <c r="H11" s="270"/>
      <c r="I11" s="270"/>
      <c r="J11" s="270"/>
      <c r="K11" s="268"/>
    </row>
    <row r="12" s="1" customFormat="1" ht="15" customHeight="1">
      <c r="B12" s="271"/>
      <c r="C12" s="272"/>
      <c r="D12" s="270"/>
      <c r="E12" s="270"/>
      <c r="F12" s="270"/>
      <c r="G12" s="270"/>
      <c r="H12" s="270"/>
      <c r="I12" s="270"/>
      <c r="J12" s="270"/>
      <c r="K12" s="268"/>
    </row>
    <row r="13" s="1" customFormat="1" ht="15" customHeight="1">
      <c r="B13" s="271"/>
      <c r="C13" s="272"/>
      <c r="D13" s="273" t="s">
        <v>261</v>
      </c>
      <c r="E13" s="270"/>
      <c r="F13" s="270"/>
      <c r="G13" s="270"/>
      <c r="H13" s="270"/>
      <c r="I13" s="270"/>
      <c r="J13" s="270"/>
      <c r="K13" s="268"/>
    </row>
    <row r="14" s="1" customFormat="1" ht="12.75" customHeight="1">
      <c r="B14" s="271"/>
      <c r="C14" s="272"/>
      <c r="D14" s="272"/>
      <c r="E14" s="272"/>
      <c r="F14" s="272"/>
      <c r="G14" s="272"/>
      <c r="H14" s="272"/>
      <c r="I14" s="272"/>
      <c r="J14" s="272"/>
      <c r="K14" s="268"/>
    </row>
    <row r="15" s="1" customFormat="1" ht="15" customHeight="1">
      <c r="B15" s="271"/>
      <c r="C15" s="272"/>
      <c r="D15" s="270" t="s">
        <v>262</v>
      </c>
      <c r="E15" s="270"/>
      <c r="F15" s="270"/>
      <c r="G15" s="270"/>
      <c r="H15" s="270"/>
      <c r="I15" s="270"/>
      <c r="J15" s="270"/>
      <c r="K15" s="268"/>
    </row>
    <row r="16" s="1" customFormat="1" ht="15" customHeight="1">
      <c r="B16" s="271"/>
      <c r="C16" s="272"/>
      <c r="D16" s="270" t="s">
        <v>263</v>
      </c>
      <c r="E16" s="270"/>
      <c r="F16" s="270"/>
      <c r="G16" s="270"/>
      <c r="H16" s="270"/>
      <c r="I16" s="270"/>
      <c r="J16" s="270"/>
      <c r="K16" s="268"/>
    </row>
    <row r="17" s="1" customFormat="1" ht="15" customHeight="1">
      <c r="B17" s="271"/>
      <c r="C17" s="272"/>
      <c r="D17" s="270" t="s">
        <v>264</v>
      </c>
      <c r="E17" s="270"/>
      <c r="F17" s="270"/>
      <c r="G17" s="270"/>
      <c r="H17" s="270"/>
      <c r="I17" s="270"/>
      <c r="J17" s="270"/>
      <c r="K17" s="268"/>
    </row>
    <row r="18" s="1" customFormat="1" ht="15" customHeight="1">
      <c r="B18" s="271"/>
      <c r="C18" s="272"/>
      <c r="D18" s="272"/>
      <c r="E18" s="274" t="s">
        <v>77</v>
      </c>
      <c r="F18" s="270" t="s">
        <v>265</v>
      </c>
      <c r="G18" s="270"/>
      <c r="H18" s="270"/>
      <c r="I18" s="270"/>
      <c r="J18" s="270"/>
      <c r="K18" s="268"/>
    </row>
    <row r="19" s="1" customFormat="1" ht="15" customHeight="1">
      <c r="B19" s="271"/>
      <c r="C19" s="272"/>
      <c r="D19" s="272"/>
      <c r="E19" s="274" t="s">
        <v>266</v>
      </c>
      <c r="F19" s="270" t="s">
        <v>267</v>
      </c>
      <c r="G19" s="270"/>
      <c r="H19" s="270"/>
      <c r="I19" s="270"/>
      <c r="J19" s="270"/>
      <c r="K19" s="268"/>
    </row>
    <row r="20" s="1" customFormat="1" ht="15" customHeight="1">
      <c r="B20" s="271"/>
      <c r="C20" s="272"/>
      <c r="D20" s="272"/>
      <c r="E20" s="274" t="s">
        <v>268</v>
      </c>
      <c r="F20" s="270" t="s">
        <v>269</v>
      </c>
      <c r="G20" s="270"/>
      <c r="H20" s="270"/>
      <c r="I20" s="270"/>
      <c r="J20" s="270"/>
      <c r="K20" s="268"/>
    </row>
    <row r="21" s="1" customFormat="1" ht="15" customHeight="1">
      <c r="B21" s="271"/>
      <c r="C21" s="272"/>
      <c r="D21" s="272"/>
      <c r="E21" s="274" t="s">
        <v>248</v>
      </c>
      <c r="F21" s="270" t="s">
        <v>249</v>
      </c>
      <c r="G21" s="270"/>
      <c r="H21" s="270"/>
      <c r="I21" s="270"/>
      <c r="J21" s="270"/>
      <c r="K21" s="268"/>
    </row>
    <row r="22" s="1" customFormat="1" ht="15" customHeight="1">
      <c r="B22" s="271"/>
      <c r="C22" s="272"/>
      <c r="D22" s="272"/>
      <c r="E22" s="274" t="s">
        <v>270</v>
      </c>
      <c r="F22" s="270" t="s">
        <v>271</v>
      </c>
      <c r="G22" s="270"/>
      <c r="H22" s="270"/>
      <c r="I22" s="270"/>
      <c r="J22" s="270"/>
      <c r="K22" s="268"/>
    </row>
    <row r="23" s="1" customFormat="1" ht="15" customHeight="1">
      <c r="B23" s="271"/>
      <c r="C23" s="272"/>
      <c r="D23" s="272"/>
      <c r="E23" s="274" t="s">
        <v>272</v>
      </c>
      <c r="F23" s="270" t="s">
        <v>273</v>
      </c>
      <c r="G23" s="270"/>
      <c r="H23" s="270"/>
      <c r="I23" s="270"/>
      <c r="J23" s="270"/>
      <c r="K23" s="268"/>
    </row>
    <row r="24" s="1" customFormat="1" ht="12.75" customHeight="1">
      <c r="B24" s="271"/>
      <c r="C24" s="272"/>
      <c r="D24" s="272"/>
      <c r="E24" s="272"/>
      <c r="F24" s="272"/>
      <c r="G24" s="272"/>
      <c r="H24" s="272"/>
      <c r="I24" s="272"/>
      <c r="J24" s="272"/>
      <c r="K24" s="268"/>
    </row>
    <row r="25" s="1" customFormat="1" ht="15" customHeight="1">
      <c r="B25" s="271"/>
      <c r="C25" s="270" t="s">
        <v>274</v>
      </c>
      <c r="D25" s="270"/>
      <c r="E25" s="270"/>
      <c r="F25" s="270"/>
      <c r="G25" s="270"/>
      <c r="H25" s="270"/>
      <c r="I25" s="270"/>
      <c r="J25" s="270"/>
      <c r="K25" s="268"/>
    </row>
    <row r="26" s="1" customFormat="1" ht="15" customHeight="1">
      <c r="B26" s="271"/>
      <c r="C26" s="270" t="s">
        <v>275</v>
      </c>
      <c r="D26" s="270"/>
      <c r="E26" s="270"/>
      <c r="F26" s="270"/>
      <c r="G26" s="270"/>
      <c r="H26" s="270"/>
      <c r="I26" s="270"/>
      <c r="J26" s="270"/>
      <c r="K26" s="268"/>
    </row>
    <row r="27" s="1" customFormat="1" ht="15" customHeight="1">
      <c r="B27" s="271"/>
      <c r="C27" s="270"/>
      <c r="D27" s="270" t="s">
        <v>276</v>
      </c>
      <c r="E27" s="270"/>
      <c r="F27" s="270"/>
      <c r="G27" s="270"/>
      <c r="H27" s="270"/>
      <c r="I27" s="270"/>
      <c r="J27" s="270"/>
      <c r="K27" s="268"/>
    </row>
    <row r="28" s="1" customFormat="1" ht="15" customHeight="1">
      <c r="B28" s="271"/>
      <c r="C28" s="272"/>
      <c r="D28" s="270" t="s">
        <v>277</v>
      </c>
      <c r="E28" s="270"/>
      <c r="F28" s="270"/>
      <c r="G28" s="270"/>
      <c r="H28" s="270"/>
      <c r="I28" s="270"/>
      <c r="J28" s="270"/>
      <c r="K28" s="268"/>
    </row>
    <row r="29" s="1" customFormat="1" ht="12.75" customHeight="1">
      <c r="B29" s="271"/>
      <c r="C29" s="272"/>
      <c r="D29" s="272"/>
      <c r="E29" s="272"/>
      <c r="F29" s="272"/>
      <c r="G29" s="272"/>
      <c r="H29" s="272"/>
      <c r="I29" s="272"/>
      <c r="J29" s="272"/>
      <c r="K29" s="268"/>
    </row>
    <row r="30" s="1" customFormat="1" ht="15" customHeight="1">
      <c r="B30" s="271"/>
      <c r="C30" s="272"/>
      <c r="D30" s="270" t="s">
        <v>278</v>
      </c>
      <c r="E30" s="270"/>
      <c r="F30" s="270"/>
      <c r="G30" s="270"/>
      <c r="H30" s="270"/>
      <c r="I30" s="270"/>
      <c r="J30" s="270"/>
      <c r="K30" s="268"/>
    </row>
    <row r="31" s="1" customFormat="1" ht="15" customHeight="1">
      <c r="B31" s="271"/>
      <c r="C31" s="272"/>
      <c r="D31" s="270" t="s">
        <v>279</v>
      </c>
      <c r="E31" s="270"/>
      <c r="F31" s="270"/>
      <c r="G31" s="270"/>
      <c r="H31" s="270"/>
      <c r="I31" s="270"/>
      <c r="J31" s="270"/>
      <c r="K31" s="268"/>
    </row>
    <row r="32" s="1" customFormat="1" ht="12.75" customHeight="1">
      <c r="B32" s="271"/>
      <c r="C32" s="272"/>
      <c r="D32" s="272"/>
      <c r="E32" s="272"/>
      <c r="F32" s="272"/>
      <c r="G32" s="272"/>
      <c r="H32" s="272"/>
      <c r="I32" s="272"/>
      <c r="J32" s="272"/>
      <c r="K32" s="268"/>
    </row>
    <row r="33" s="1" customFormat="1" ht="15" customHeight="1">
      <c r="B33" s="271"/>
      <c r="C33" s="272"/>
      <c r="D33" s="270" t="s">
        <v>280</v>
      </c>
      <c r="E33" s="270"/>
      <c r="F33" s="270"/>
      <c r="G33" s="270"/>
      <c r="H33" s="270"/>
      <c r="I33" s="270"/>
      <c r="J33" s="270"/>
      <c r="K33" s="268"/>
    </row>
    <row r="34" s="1" customFormat="1" ht="15" customHeight="1">
      <c r="B34" s="271"/>
      <c r="C34" s="272"/>
      <c r="D34" s="270" t="s">
        <v>281</v>
      </c>
      <c r="E34" s="270"/>
      <c r="F34" s="270"/>
      <c r="G34" s="270"/>
      <c r="H34" s="270"/>
      <c r="I34" s="270"/>
      <c r="J34" s="270"/>
      <c r="K34" s="268"/>
    </row>
    <row r="35" s="1" customFormat="1" ht="15" customHeight="1">
      <c r="B35" s="271"/>
      <c r="C35" s="272"/>
      <c r="D35" s="270" t="s">
        <v>282</v>
      </c>
      <c r="E35" s="270"/>
      <c r="F35" s="270"/>
      <c r="G35" s="270"/>
      <c r="H35" s="270"/>
      <c r="I35" s="270"/>
      <c r="J35" s="270"/>
      <c r="K35" s="268"/>
    </row>
    <row r="36" s="1" customFormat="1" ht="15" customHeight="1">
      <c r="B36" s="271"/>
      <c r="C36" s="272"/>
      <c r="D36" s="270"/>
      <c r="E36" s="273" t="s">
        <v>95</v>
      </c>
      <c r="F36" s="270"/>
      <c r="G36" s="270" t="s">
        <v>283</v>
      </c>
      <c r="H36" s="270"/>
      <c r="I36" s="270"/>
      <c r="J36" s="270"/>
      <c r="K36" s="268"/>
    </row>
    <row r="37" s="1" customFormat="1" ht="30.75" customHeight="1">
      <c r="B37" s="271"/>
      <c r="C37" s="272"/>
      <c r="D37" s="270"/>
      <c r="E37" s="273" t="s">
        <v>284</v>
      </c>
      <c r="F37" s="270"/>
      <c r="G37" s="270" t="s">
        <v>285</v>
      </c>
      <c r="H37" s="270"/>
      <c r="I37" s="270"/>
      <c r="J37" s="270"/>
      <c r="K37" s="268"/>
    </row>
    <row r="38" s="1" customFormat="1" ht="15" customHeight="1">
      <c r="B38" s="271"/>
      <c r="C38" s="272"/>
      <c r="D38" s="270"/>
      <c r="E38" s="273" t="s">
        <v>54</v>
      </c>
      <c r="F38" s="270"/>
      <c r="G38" s="270" t="s">
        <v>286</v>
      </c>
      <c r="H38" s="270"/>
      <c r="I38" s="270"/>
      <c r="J38" s="270"/>
      <c r="K38" s="268"/>
    </row>
    <row r="39" s="1" customFormat="1" ht="15" customHeight="1">
      <c r="B39" s="271"/>
      <c r="C39" s="272"/>
      <c r="D39" s="270"/>
      <c r="E39" s="273" t="s">
        <v>55</v>
      </c>
      <c r="F39" s="270"/>
      <c r="G39" s="270" t="s">
        <v>287</v>
      </c>
      <c r="H39" s="270"/>
      <c r="I39" s="270"/>
      <c r="J39" s="270"/>
      <c r="K39" s="268"/>
    </row>
    <row r="40" s="1" customFormat="1" ht="15" customHeight="1">
      <c r="B40" s="271"/>
      <c r="C40" s="272"/>
      <c r="D40" s="270"/>
      <c r="E40" s="273" t="s">
        <v>96</v>
      </c>
      <c r="F40" s="270"/>
      <c r="G40" s="270" t="s">
        <v>288</v>
      </c>
      <c r="H40" s="270"/>
      <c r="I40" s="270"/>
      <c r="J40" s="270"/>
      <c r="K40" s="268"/>
    </row>
    <row r="41" s="1" customFormat="1" ht="15" customHeight="1">
      <c r="B41" s="271"/>
      <c r="C41" s="272"/>
      <c r="D41" s="270"/>
      <c r="E41" s="273" t="s">
        <v>97</v>
      </c>
      <c r="F41" s="270"/>
      <c r="G41" s="270" t="s">
        <v>289</v>
      </c>
      <c r="H41" s="270"/>
      <c r="I41" s="270"/>
      <c r="J41" s="270"/>
      <c r="K41" s="268"/>
    </row>
    <row r="42" s="1" customFormat="1" ht="15" customHeight="1">
      <c r="B42" s="271"/>
      <c r="C42" s="272"/>
      <c r="D42" s="270"/>
      <c r="E42" s="273" t="s">
        <v>290</v>
      </c>
      <c r="F42" s="270"/>
      <c r="G42" s="270" t="s">
        <v>291</v>
      </c>
      <c r="H42" s="270"/>
      <c r="I42" s="270"/>
      <c r="J42" s="270"/>
      <c r="K42" s="268"/>
    </row>
    <row r="43" s="1" customFormat="1" ht="15" customHeight="1">
      <c r="B43" s="271"/>
      <c r="C43" s="272"/>
      <c r="D43" s="270"/>
      <c r="E43" s="273"/>
      <c r="F43" s="270"/>
      <c r="G43" s="270" t="s">
        <v>292</v>
      </c>
      <c r="H43" s="270"/>
      <c r="I43" s="270"/>
      <c r="J43" s="270"/>
      <c r="K43" s="268"/>
    </row>
    <row r="44" s="1" customFormat="1" ht="15" customHeight="1">
      <c r="B44" s="271"/>
      <c r="C44" s="272"/>
      <c r="D44" s="270"/>
      <c r="E44" s="273" t="s">
        <v>293</v>
      </c>
      <c r="F44" s="270"/>
      <c r="G44" s="270" t="s">
        <v>294</v>
      </c>
      <c r="H44" s="270"/>
      <c r="I44" s="270"/>
      <c r="J44" s="270"/>
      <c r="K44" s="268"/>
    </row>
    <row r="45" s="1" customFormat="1" ht="15" customHeight="1">
      <c r="B45" s="271"/>
      <c r="C45" s="272"/>
      <c r="D45" s="270"/>
      <c r="E45" s="273" t="s">
        <v>99</v>
      </c>
      <c r="F45" s="270"/>
      <c r="G45" s="270" t="s">
        <v>295</v>
      </c>
      <c r="H45" s="270"/>
      <c r="I45" s="270"/>
      <c r="J45" s="270"/>
      <c r="K45" s="268"/>
    </row>
    <row r="46" s="1" customFormat="1" ht="12.75" customHeight="1">
      <c r="B46" s="271"/>
      <c r="C46" s="272"/>
      <c r="D46" s="270"/>
      <c r="E46" s="270"/>
      <c r="F46" s="270"/>
      <c r="G46" s="270"/>
      <c r="H46" s="270"/>
      <c r="I46" s="270"/>
      <c r="J46" s="270"/>
      <c r="K46" s="268"/>
    </row>
    <row r="47" s="1" customFormat="1" ht="15" customHeight="1">
      <c r="B47" s="271"/>
      <c r="C47" s="272"/>
      <c r="D47" s="270" t="s">
        <v>296</v>
      </c>
      <c r="E47" s="270"/>
      <c r="F47" s="270"/>
      <c r="G47" s="270"/>
      <c r="H47" s="270"/>
      <c r="I47" s="270"/>
      <c r="J47" s="270"/>
      <c r="K47" s="268"/>
    </row>
    <row r="48" s="1" customFormat="1" ht="15" customHeight="1">
      <c r="B48" s="271"/>
      <c r="C48" s="272"/>
      <c r="D48" s="272"/>
      <c r="E48" s="270" t="s">
        <v>297</v>
      </c>
      <c r="F48" s="270"/>
      <c r="G48" s="270"/>
      <c r="H48" s="270"/>
      <c r="I48" s="270"/>
      <c r="J48" s="270"/>
      <c r="K48" s="268"/>
    </row>
    <row r="49" s="1" customFormat="1" ht="15" customHeight="1">
      <c r="B49" s="271"/>
      <c r="C49" s="272"/>
      <c r="D49" s="272"/>
      <c r="E49" s="270" t="s">
        <v>298</v>
      </c>
      <c r="F49" s="270"/>
      <c r="G49" s="270"/>
      <c r="H49" s="270"/>
      <c r="I49" s="270"/>
      <c r="J49" s="270"/>
      <c r="K49" s="268"/>
    </row>
    <row r="50" s="1" customFormat="1" ht="15" customHeight="1">
      <c r="B50" s="271"/>
      <c r="C50" s="272"/>
      <c r="D50" s="272"/>
      <c r="E50" s="270" t="s">
        <v>299</v>
      </c>
      <c r="F50" s="270"/>
      <c r="G50" s="270"/>
      <c r="H50" s="270"/>
      <c r="I50" s="270"/>
      <c r="J50" s="270"/>
      <c r="K50" s="268"/>
    </row>
    <row r="51" s="1" customFormat="1" ht="15" customHeight="1">
      <c r="B51" s="271"/>
      <c r="C51" s="272"/>
      <c r="D51" s="270" t="s">
        <v>300</v>
      </c>
      <c r="E51" s="270"/>
      <c r="F51" s="270"/>
      <c r="G51" s="270"/>
      <c r="H51" s="270"/>
      <c r="I51" s="270"/>
      <c r="J51" s="270"/>
      <c r="K51" s="268"/>
    </row>
    <row r="52" s="1" customFormat="1" ht="25.5" customHeight="1">
      <c r="B52" s="266"/>
      <c r="C52" s="267" t="s">
        <v>301</v>
      </c>
      <c r="D52" s="267"/>
      <c r="E52" s="267"/>
      <c r="F52" s="267"/>
      <c r="G52" s="267"/>
      <c r="H52" s="267"/>
      <c r="I52" s="267"/>
      <c r="J52" s="267"/>
      <c r="K52" s="268"/>
    </row>
    <row r="53" s="1" customFormat="1" ht="5.25" customHeight="1">
      <c r="B53" s="266"/>
      <c r="C53" s="269"/>
      <c r="D53" s="269"/>
      <c r="E53" s="269"/>
      <c r="F53" s="269"/>
      <c r="G53" s="269"/>
      <c r="H53" s="269"/>
      <c r="I53" s="269"/>
      <c r="J53" s="269"/>
      <c r="K53" s="268"/>
    </row>
    <row r="54" s="1" customFormat="1" ht="15" customHeight="1">
      <c r="B54" s="266"/>
      <c r="C54" s="270" t="s">
        <v>302</v>
      </c>
      <c r="D54" s="270"/>
      <c r="E54" s="270"/>
      <c r="F54" s="270"/>
      <c r="G54" s="270"/>
      <c r="H54" s="270"/>
      <c r="I54" s="270"/>
      <c r="J54" s="270"/>
      <c r="K54" s="268"/>
    </row>
    <row r="55" s="1" customFormat="1" ht="15" customHeight="1">
      <c r="B55" s="266"/>
      <c r="C55" s="270" t="s">
        <v>303</v>
      </c>
      <c r="D55" s="270"/>
      <c r="E55" s="270"/>
      <c r="F55" s="270"/>
      <c r="G55" s="270"/>
      <c r="H55" s="270"/>
      <c r="I55" s="270"/>
      <c r="J55" s="270"/>
      <c r="K55" s="268"/>
    </row>
    <row r="56" s="1" customFormat="1" ht="12.75" customHeight="1">
      <c r="B56" s="266"/>
      <c r="C56" s="270"/>
      <c r="D56" s="270"/>
      <c r="E56" s="270"/>
      <c r="F56" s="270"/>
      <c r="G56" s="270"/>
      <c r="H56" s="270"/>
      <c r="I56" s="270"/>
      <c r="J56" s="270"/>
      <c r="K56" s="268"/>
    </row>
    <row r="57" s="1" customFormat="1" ht="15" customHeight="1">
      <c r="B57" s="266"/>
      <c r="C57" s="270" t="s">
        <v>304</v>
      </c>
      <c r="D57" s="270"/>
      <c r="E57" s="270"/>
      <c r="F57" s="270"/>
      <c r="G57" s="270"/>
      <c r="H57" s="270"/>
      <c r="I57" s="270"/>
      <c r="J57" s="270"/>
      <c r="K57" s="268"/>
    </row>
    <row r="58" s="1" customFormat="1" ht="15" customHeight="1">
      <c r="B58" s="266"/>
      <c r="C58" s="272"/>
      <c r="D58" s="270" t="s">
        <v>305</v>
      </c>
      <c r="E58" s="270"/>
      <c r="F58" s="270"/>
      <c r="G58" s="270"/>
      <c r="H58" s="270"/>
      <c r="I58" s="270"/>
      <c r="J58" s="270"/>
      <c r="K58" s="268"/>
    </row>
    <row r="59" s="1" customFormat="1" ht="15" customHeight="1">
      <c r="B59" s="266"/>
      <c r="C59" s="272"/>
      <c r="D59" s="270" t="s">
        <v>306</v>
      </c>
      <c r="E59" s="270"/>
      <c r="F59" s="270"/>
      <c r="G59" s="270"/>
      <c r="H59" s="270"/>
      <c r="I59" s="270"/>
      <c r="J59" s="270"/>
      <c r="K59" s="268"/>
    </row>
    <row r="60" s="1" customFormat="1" ht="15" customHeight="1">
      <c r="B60" s="266"/>
      <c r="C60" s="272"/>
      <c r="D60" s="270" t="s">
        <v>307</v>
      </c>
      <c r="E60" s="270"/>
      <c r="F60" s="270"/>
      <c r="G60" s="270"/>
      <c r="H60" s="270"/>
      <c r="I60" s="270"/>
      <c r="J60" s="270"/>
      <c r="K60" s="268"/>
    </row>
    <row r="61" s="1" customFormat="1" ht="15" customHeight="1">
      <c r="B61" s="266"/>
      <c r="C61" s="272"/>
      <c r="D61" s="270" t="s">
        <v>308</v>
      </c>
      <c r="E61" s="270"/>
      <c r="F61" s="270"/>
      <c r="G61" s="270"/>
      <c r="H61" s="270"/>
      <c r="I61" s="270"/>
      <c r="J61" s="270"/>
      <c r="K61" s="268"/>
    </row>
    <row r="62" s="1" customFormat="1" ht="15" customHeight="1">
      <c r="B62" s="266"/>
      <c r="C62" s="272"/>
      <c r="D62" s="275" t="s">
        <v>309</v>
      </c>
      <c r="E62" s="275"/>
      <c r="F62" s="275"/>
      <c r="G62" s="275"/>
      <c r="H62" s="275"/>
      <c r="I62" s="275"/>
      <c r="J62" s="275"/>
      <c r="K62" s="268"/>
    </row>
    <row r="63" s="1" customFormat="1" ht="15" customHeight="1">
      <c r="B63" s="266"/>
      <c r="C63" s="272"/>
      <c r="D63" s="270" t="s">
        <v>310</v>
      </c>
      <c r="E63" s="270"/>
      <c r="F63" s="270"/>
      <c r="G63" s="270"/>
      <c r="H63" s="270"/>
      <c r="I63" s="270"/>
      <c r="J63" s="270"/>
      <c r="K63" s="268"/>
    </row>
    <row r="64" s="1" customFormat="1" ht="12.75" customHeight="1">
      <c r="B64" s="266"/>
      <c r="C64" s="272"/>
      <c r="D64" s="272"/>
      <c r="E64" s="276"/>
      <c r="F64" s="272"/>
      <c r="G64" s="272"/>
      <c r="H64" s="272"/>
      <c r="I64" s="272"/>
      <c r="J64" s="272"/>
      <c r="K64" s="268"/>
    </row>
    <row r="65" s="1" customFormat="1" ht="15" customHeight="1">
      <c r="B65" s="266"/>
      <c r="C65" s="272"/>
      <c r="D65" s="270" t="s">
        <v>311</v>
      </c>
      <c r="E65" s="270"/>
      <c r="F65" s="270"/>
      <c r="G65" s="270"/>
      <c r="H65" s="270"/>
      <c r="I65" s="270"/>
      <c r="J65" s="270"/>
      <c r="K65" s="268"/>
    </row>
    <row r="66" s="1" customFormat="1" ht="15" customHeight="1">
      <c r="B66" s="266"/>
      <c r="C66" s="272"/>
      <c r="D66" s="275" t="s">
        <v>312</v>
      </c>
      <c r="E66" s="275"/>
      <c r="F66" s="275"/>
      <c r="G66" s="275"/>
      <c r="H66" s="275"/>
      <c r="I66" s="275"/>
      <c r="J66" s="275"/>
      <c r="K66" s="268"/>
    </row>
    <row r="67" s="1" customFormat="1" ht="15" customHeight="1">
      <c r="B67" s="266"/>
      <c r="C67" s="272"/>
      <c r="D67" s="270" t="s">
        <v>313</v>
      </c>
      <c r="E67" s="270"/>
      <c r="F67" s="270"/>
      <c r="G67" s="270"/>
      <c r="H67" s="270"/>
      <c r="I67" s="270"/>
      <c r="J67" s="270"/>
      <c r="K67" s="268"/>
    </row>
    <row r="68" s="1" customFormat="1" ht="15" customHeight="1">
      <c r="B68" s="266"/>
      <c r="C68" s="272"/>
      <c r="D68" s="270" t="s">
        <v>314</v>
      </c>
      <c r="E68" s="270"/>
      <c r="F68" s="270"/>
      <c r="G68" s="270"/>
      <c r="H68" s="270"/>
      <c r="I68" s="270"/>
      <c r="J68" s="270"/>
      <c r="K68" s="268"/>
    </row>
    <row r="69" s="1" customFormat="1" ht="15" customHeight="1">
      <c r="B69" s="266"/>
      <c r="C69" s="272"/>
      <c r="D69" s="270" t="s">
        <v>315</v>
      </c>
      <c r="E69" s="270"/>
      <c r="F69" s="270"/>
      <c r="G69" s="270"/>
      <c r="H69" s="270"/>
      <c r="I69" s="270"/>
      <c r="J69" s="270"/>
      <c r="K69" s="268"/>
    </row>
    <row r="70" s="1" customFormat="1" ht="15" customHeight="1">
      <c r="B70" s="266"/>
      <c r="C70" s="272"/>
      <c r="D70" s="270" t="s">
        <v>316</v>
      </c>
      <c r="E70" s="270"/>
      <c r="F70" s="270"/>
      <c r="G70" s="270"/>
      <c r="H70" s="270"/>
      <c r="I70" s="270"/>
      <c r="J70" s="270"/>
      <c r="K70" s="268"/>
    </row>
    <row r="71" s="1" customFormat="1" ht="12.75" customHeight="1">
      <c r="B71" s="277"/>
      <c r="C71" s="278"/>
      <c r="D71" s="278"/>
      <c r="E71" s="278"/>
      <c r="F71" s="278"/>
      <c r="G71" s="278"/>
      <c r="H71" s="278"/>
      <c r="I71" s="278"/>
      <c r="J71" s="278"/>
      <c r="K71" s="279"/>
    </row>
    <row r="72" s="1" customFormat="1" ht="18.75" customHeight="1">
      <c r="B72" s="280"/>
      <c r="C72" s="280"/>
      <c r="D72" s="280"/>
      <c r="E72" s="280"/>
      <c r="F72" s="280"/>
      <c r="G72" s="280"/>
      <c r="H72" s="280"/>
      <c r="I72" s="280"/>
      <c r="J72" s="280"/>
      <c r="K72" s="281"/>
    </row>
    <row r="73" s="1" customFormat="1" ht="18.75" customHeight="1">
      <c r="B73" s="281"/>
      <c r="C73" s="281"/>
      <c r="D73" s="281"/>
      <c r="E73" s="281"/>
      <c r="F73" s="281"/>
      <c r="G73" s="281"/>
      <c r="H73" s="281"/>
      <c r="I73" s="281"/>
      <c r="J73" s="281"/>
      <c r="K73" s="281"/>
    </row>
    <row r="74" s="1" customFormat="1" ht="7.5" customHeight="1">
      <c r="B74" s="282"/>
      <c r="C74" s="283"/>
      <c r="D74" s="283"/>
      <c r="E74" s="283"/>
      <c r="F74" s="283"/>
      <c r="G74" s="283"/>
      <c r="H74" s="283"/>
      <c r="I74" s="283"/>
      <c r="J74" s="283"/>
      <c r="K74" s="284"/>
    </row>
    <row r="75" s="1" customFormat="1" ht="45" customHeight="1">
      <c r="B75" s="285"/>
      <c r="C75" s="286" t="s">
        <v>317</v>
      </c>
      <c r="D75" s="286"/>
      <c r="E75" s="286"/>
      <c r="F75" s="286"/>
      <c r="G75" s="286"/>
      <c r="H75" s="286"/>
      <c r="I75" s="286"/>
      <c r="J75" s="286"/>
      <c r="K75" s="287"/>
    </row>
    <row r="76" s="1" customFormat="1" ht="17.25" customHeight="1">
      <c r="B76" s="285"/>
      <c r="C76" s="288" t="s">
        <v>318</v>
      </c>
      <c r="D76" s="288"/>
      <c r="E76" s="288"/>
      <c r="F76" s="288" t="s">
        <v>319</v>
      </c>
      <c r="G76" s="289"/>
      <c r="H76" s="288" t="s">
        <v>55</v>
      </c>
      <c r="I76" s="288" t="s">
        <v>58</v>
      </c>
      <c r="J76" s="288" t="s">
        <v>320</v>
      </c>
      <c r="K76" s="287"/>
    </row>
    <row r="77" s="1" customFormat="1" ht="17.25" customHeight="1">
      <c r="B77" s="285"/>
      <c r="C77" s="290" t="s">
        <v>321</v>
      </c>
      <c r="D77" s="290"/>
      <c r="E77" s="290"/>
      <c r="F77" s="291" t="s">
        <v>322</v>
      </c>
      <c r="G77" s="292"/>
      <c r="H77" s="290"/>
      <c r="I77" s="290"/>
      <c r="J77" s="290" t="s">
        <v>323</v>
      </c>
      <c r="K77" s="287"/>
    </row>
    <row r="78" s="1" customFormat="1" ht="5.25" customHeight="1">
      <c r="B78" s="285"/>
      <c r="C78" s="293"/>
      <c r="D78" s="293"/>
      <c r="E78" s="293"/>
      <c r="F78" s="293"/>
      <c r="G78" s="294"/>
      <c r="H78" s="293"/>
      <c r="I78" s="293"/>
      <c r="J78" s="293"/>
      <c r="K78" s="287"/>
    </row>
    <row r="79" s="1" customFormat="1" ht="15" customHeight="1">
      <c r="B79" s="285"/>
      <c r="C79" s="273" t="s">
        <v>54</v>
      </c>
      <c r="D79" s="295"/>
      <c r="E79" s="295"/>
      <c r="F79" s="296" t="s">
        <v>324</v>
      </c>
      <c r="G79" s="297"/>
      <c r="H79" s="273" t="s">
        <v>325</v>
      </c>
      <c r="I79" s="273" t="s">
        <v>326</v>
      </c>
      <c r="J79" s="273">
        <v>20</v>
      </c>
      <c r="K79" s="287"/>
    </row>
    <row r="80" s="1" customFormat="1" ht="15" customHeight="1">
      <c r="B80" s="285"/>
      <c r="C80" s="273" t="s">
        <v>327</v>
      </c>
      <c r="D80" s="273"/>
      <c r="E80" s="273"/>
      <c r="F80" s="296" t="s">
        <v>324</v>
      </c>
      <c r="G80" s="297"/>
      <c r="H80" s="273" t="s">
        <v>328</v>
      </c>
      <c r="I80" s="273" t="s">
        <v>326</v>
      </c>
      <c r="J80" s="273">
        <v>120</v>
      </c>
      <c r="K80" s="287"/>
    </row>
    <row r="81" s="1" customFormat="1" ht="15" customHeight="1">
      <c r="B81" s="298"/>
      <c r="C81" s="273" t="s">
        <v>329</v>
      </c>
      <c r="D81" s="273"/>
      <c r="E81" s="273"/>
      <c r="F81" s="296" t="s">
        <v>330</v>
      </c>
      <c r="G81" s="297"/>
      <c r="H81" s="273" t="s">
        <v>331</v>
      </c>
      <c r="I81" s="273" t="s">
        <v>326</v>
      </c>
      <c r="J81" s="273">
        <v>50</v>
      </c>
      <c r="K81" s="287"/>
    </row>
    <row r="82" s="1" customFormat="1" ht="15" customHeight="1">
      <c r="B82" s="298"/>
      <c r="C82" s="273" t="s">
        <v>332</v>
      </c>
      <c r="D82" s="273"/>
      <c r="E82" s="273"/>
      <c r="F82" s="296" t="s">
        <v>324</v>
      </c>
      <c r="G82" s="297"/>
      <c r="H82" s="273" t="s">
        <v>333</v>
      </c>
      <c r="I82" s="273" t="s">
        <v>334</v>
      </c>
      <c r="J82" s="273"/>
      <c r="K82" s="287"/>
    </row>
    <row r="83" s="1" customFormat="1" ht="15" customHeight="1">
      <c r="B83" s="298"/>
      <c r="C83" s="299" t="s">
        <v>335</v>
      </c>
      <c r="D83" s="299"/>
      <c r="E83" s="299"/>
      <c r="F83" s="300" t="s">
        <v>330</v>
      </c>
      <c r="G83" s="299"/>
      <c r="H83" s="299" t="s">
        <v>336</v>
      </c>
      <c r="I83" s="299" t="s">
        <v>326</v>
      </c>
      <c r="J83" s="299">
        <v>15</v>
      </c>
      <c r="K83" s="287"/>
    </row>
    <row r="84" s="1" customFormat="1" ht="15" customHeight="1">
      <c r="B84" s="298"/>
      <c r="C84" s="299" t="s">
        <v>337</v>
      </c>
      <c r="D84" s="299"/>
      <c r="E84" s="299"/>
      <c r="F84" s="300" t="s">
        <v>330</v>
      </c>
      <c r="G84" s="299"/>
      <c r="H84" s="299" t="s">
        <v>338</v>
      </c>
      <c r="I84" s="299" t="s">
        <v>326</v>
      </c>
      <c r="J84" s="299">
        <v>15</v>
      </c>
      <c r="K84" s="287"/>
    </row>
    <row r="85" s="1" customFormat="1" ht="15" customHeight="1">
      <c r="B85" s="298"/>
      <c r="C85" s="299" t="s">
        <v>339</v>
      </c>
      <c r="D85" s="299"/>
      <c r="E85" s="299"/>
      <c r="F85" s="300" t="s">
        <v>330</v>
      </c>
      <c r="G85" s="299"/>
      <c r="H85" s="299" t="s">
        <v>340</v>
      </c>
      <c r="I85" s="299" t="s">
        <v>326</v>
      </c>
      <c r="J85" s="299">
        <v>20</v>
      </c>
      <c r="K85" s="287"/>
    </row>
    <row r="86" s="1" customFormat="1" ht="15" customHeight="1">
      <c r="B86" s="298"/>
      <c r="C86" s="299" t="s">
        <v>341</v>
      </c>
      <c r="D86" s="299"/>
      <c r="E86" s="299"/>
      <c r="F86" s="300" t="s">
        <v>330</v>
      </c>
      <c r="G86" s="299"/>
      <c r="H86" s="299" t="s">
        <v>342</v>
      </c>
      <c r="I86" s="299" t="s">
        <v>326</v>
      </c>
      <c r="J86" s="299">
        <v>20</v>
      </c>
      <c r="K86" s="287"/>
    </row>
    <row r="87" s="1" customFormat="1" ht="15" customHeight="1">
      <c r="B87" s="298"/>
      <c r="C87" s="273" t="s">
        <v>343</v>
      </c>
      <c r="D87" s="273"/>
      <c r="E87" s="273"/>
      <c r="F87" s="296" t="s">
        <v>330</v>
      </c>
      <c r="G87" s="297"/>
      <c r="H87" s="273" t="s">
        <v>344</v>
      </c>
      <c r="I87" s="273" t="s">
        <v>326</v>
      </c>
      <c r="J87" s="273">
        <v>50</v>
      </c>
      <c r="K87" s="287"/>
    </row>
    <row r="88" s="1" customFormat="1" ht="15" customHeight="1">
      <c r="B88" s="298"/>
      <c r="C88" s="273" t="s">
        <v>345</v>
      </c>
      <c r="D88" s="273"/>
      <c r="E88" s="273"/>
      <c r="F88" s="296" t="s">
        <v>330</v>
      </c>
      <c r="G88" s="297"/>
      <c r="H88" s="273" t="s">
        <v>346</v>
      </c>
      <c r="I88" s="273" t="s">
        <v>326</v>
      </c>
      <c r="J88" s="273">
        <v>20</v>
      </c>
      <c r="K88" s="287"/>
    </row>
    <row r="89" s="1" customFormat="1" ht="15" customHeight="1">
      <c r="B89" s="298"/>
      <c r="C89" s="273" t="s">
        <v>347</v>
      </c>
      <c r="D89" s="273"/>
      <c r="E89" s="273"/>
      <c r="F89" s="296" t="s">
        <v>330</v>
      </c>
      <c r="G89" s="297"/>
      <c r="H89" s="273" t="s">
        <v>348</v>
      </c>
      <c r="I89" s="273" t="s">
        <v>326</v>
      </c>
      <c r="J89" s="273">
        <v>20</v>
      </c>
      <c r="K89" s="287"/>
    </row>
    <row r="90" s="1" customFormat="1" ht="15" customHeight="1">
      <c r="B90" s="298"/>
      <c r="C90" s="273" t="s">
        <v>349</v>
      </c>
      <c r="D90" s="273"/>
      <c r="E90" s="273"/>
      <c r="F90" s="296" t="s">
        <v>330</v>
      </c>
      <c r="G90" s="297"/>
      <c r="H90" s="273" t="s">
        <v>350</v>
      </c>
      <c r="I90" s="273" t="s">
        <v>326</v>
      </c>
      <c r="J90" s="273">
        <v>50</v>
      </c>
      <c r="K90" s="287"/>
    </row>
    <row r="91" s="1" customFormat="1" ht="15" customHeight="1">
      <c r="B91" s="298"/>
      <c r="C91" s="273" t="s">
        <v>351</v>
      </c>
      <c r="D91" s="273"/>
      <c r="E91" s="273"/>
      <c r="F91" s="296" t="s">
        <v>330</v>
      </c>
      <c r="G91" s="297"/>
      <c r="H91" s="273" t="s">
        <v>351</v>
      </c>
      <c r="I91" s="273" t="s">
        <v>326</v>
      </c>
      <c r="J91" s="273">
        <v>50</v>
      </c>
      <c r="K91" s="287"/>
    </row>
    <row r="92" s="1" customFormat="1" ht="15" customHeight="1">
      <c r="B92" s="298"/>
      <c r="C92" s="273" t="s">
        <v>352</v>
      </c>
      <c r="D92" s="273"/>
      <c r="E92" s="273"/>
      <c r="F92" s="296" t="s">
        <v>330</v>
      </c>
      <c r="G92" s="297"/>
      <c r="H92" s="273" t="s">
        <v>353</v>
      </c>
      <c r="I92" s="273" t="s">
        <v>326</v>
      </c>
      <c r="J92" s="273">
        <v>255</v>
      </c>
      <c r="K92" s="287"/>
    </row>
    <row r="93" s="1" customFormat="1" ht="15" customHeight="1">
      <c r="B93" s="298"/>
      <c r="C93" s="273" t="s">
        <v>354</v>
      </c>
      <c r="D93" s="273"/>
      <c r="E93" s="273"/>
      <c r="F93" s="296" t="s">
        <v>324</v>
      </c>
      <c r="G93" s="297"/>
      <c r="H93" s="273" t="s">
        <v>355</v>
      </c>
      <c r="I93" s="273" t="s">
        <v>356</v>
      </c>
      <c r="J93" s="273"/>
      <c r="K93" s="287"/>
    </row>
    <row r="94" s="1" customFormat="1" ht="15" customHeight="1">
      <c r="B94" s="298"/>
      <c r="C94" s="273" t="s">
        <v>357</v>
      </c>
      <c r="D94" s="273"/>
      <c r="E94" s="273"/>
      <c r="F94" s="296" t="s">
        <v>324</v>
      </c>
      <c r="G94" s="297"/>
      <c r="H94" s="273" t="s">
        <v>358</v>
      </c>
      <c r="I94" s="273" t="s">
        <v>359</v>
      </c>
      <c r="J94" s="273"/>
      <c r="K94" s="287"/>
    </row>
    <row r="95" s="1" customFormat="1" ht="15" customHeight="1">
      <c r="B95" s="298"/>
      <c r="C95" s="273" t="s">
        <v>360</v>
      </c>
      <c r="D95" s="273"/>
      <c r="E95" s="273"/>
      <c r="F95" s="296" t="s">
        <v>324</v>
      </c>
      <c r="G95" s="297"/>
      <c r="H95" s="273" t="s">
        <v>360</v>
      </c>
      <c r="I95" s="273" t="s">
        <v>359</v>
      </c>
      <c r="J95" s="273"/>
      <c r="K95" s="287"/>
    </row>
    <row r="96" s="1" customFormat="1" ht="15" customHeight="1">
      <c r="B96" s="298"/>
      <c r="C96" s="273" t="s">
        <v>39</v>
      </c>
      <c r="D96" s="273"/>
      <c r="E96" s="273"/>
      <c r="F96" s="296" t="s">
        <v>324</v>
      </c>
      <c r="G96" s="297"/>
      <c r="H96" s="273" t="s">
        <v>361</v>
      </c>
      <c r="I96" s="273" t="s">
        <v>359</v>
      </c>
      <c r="J96" s="273"/>
      <c r="K96" s="287"/>
    </row>
    <row r="97" s="1" customFormat="1" ht="15" customHeight="1">
      <c r="B97" s="298"/>
      <c r="C97" s="273" t="s">
        <v>49</v>
      </c>
      <c r="D97" s="273"/>
      <c r="E97" s="273"/>
      <c r="F97" s="296" t="s">
        <v>324</v>
      </c>
      <c r="G97" s="297"/>
      <c r="H97" s="273" t="s">
        <v>362</v>
      </c>
      <c r="I97" s="273" t="s">
        <v>359</v>
      </c>
      <c r="J97" s="273"/>
      <c r="K97" s="287"/>
    </row>
    <row r="98" s="1" customFormat="1" ht="15" customHeight="1">
      <c r="B98" s="301"/>
      <c r="C98" s="302"/>
      <c r="D98" s="302"/>
      <c r="E98" s="302"/>
      <c r="F98" s="302"/>
      <c r="G98" s="302"/>
      <c r="H98" s="302"/>
      <c r="I98" s="302"/>
      <c r="J98" s="302"/>
      <c r="K98" s="303"/>
    </row>
    <row r="99" s="1" customFormat="1" ht="18.75" customHeight="1">
      <c r="B99" s="304"/>
      <c r="C99" s="305"/>
      <c r="D99" s="305"/>
      <c r="E99" s="305"/>
      <c r="F99" s="305"/>
      <c r="G99" s="305"/>
      <c r="H99" s="305"/>
      <c r="I99" s="305"/>
      <c r="J99" s="305"/>
      <c r="K99" s="304"/>
    </row>
    <row r="100" s="1" customFormat="1" ht="18.75" customHeight="1">
      <c r="B100" s="281"/>
      <c r="C100" s="281"/>
      <c r="D100" s="281"/>
      <c r="E100" s="281"/>
      <c r="F100" s="281"/>
      <c r="G100" s="281"/>
      <c r="H100" s="281"/>
      <c r="I100" s="281"/>
      <c r="J100" s="281"/>
      <c r="K100" s="281"/>
    </row>
    <row r="101" s="1" customFormat="1" ht="7.5" customHeight="1">
      <c r="B101" s="282"/>
      <c r="C101" s="283"/>
      <c r="D101" s="283"/>
      <c r="E101" s="283"/>
      <c r="F101" s="283"/>
      <c r="G101" s="283"/>
      <c r="H101" s="283"/>
      <c r="I101" s="283"/>
      <c r="J101" s="283"/>
      <c r="K101" s="284"/>
    </row>
    <row r="102" s="1" customFormat="1" ht="45" customHeight="1">
      <c r="B102" s="285"/>
      <c r="C102" s="286" t="s">
        <v>363</v>
      </c>
      <c r="D102" s="286"/>
      <c r="E102" s="286"/>
      <c r="F102" s="286"/>
      <c r="G102" s="286"/>
      <c r="H102" s="286"/>
      <c r="I102" s="286"/>
      <c r="J102" s="286"/>
      <c r="K102" s="287"/>
    </row>
    <row r="103" s="1" customFormat="1" ht="17.25" customHeight="1">
      <c r="B103" s="285"/>
      <c r="C103" s="288" t="s">
        <v>318</v>
      </c>
      <c r="D103" s="288"/>
      <c r="E103" s="288"/>
      <c r="F103" s="288" t="s">
        <v>319</v>
      </c>
      <c r="G103" s="289"/>
      <c r="H103" s="288" t="s">
        <v>55</v>
      </c>
      <c r="I103" s="288" t="s">
        <v>58</v>
      </c>
      <c r="J103" s="288" t="s">
        <v>320</v>
      </c>
      <c r="K103" s="287"/>
    </row>
    <row r="104" s="1" customFormat="1" ht="17.25" customHeight="1">
      <c r="B104" s="285"/>
      <c r="C104" s="290" t="s">
        <v>321</v>
      </c>
      <c r="D104" s="290"/>
      <c r="E104" s="290"/>
      <c r="F104" s="291" t="s">
        <v>322</v>
      </c>
      <c r="G104" s="292"/>
      <c r="H104" s="290"/>
      <c r="I104" s="290"/>
      <c r="J104" s="290" t="s">
        <v>323</v>
      </c>
      <c r="K104" s="287"/>
    </row>
    <row r="105" s="1" customFormat="1" ht="5.25" customHeight="1">
      <c r="B105" s="285"/>
      <c r="C105" s="288"/>
      <c r="D105" s="288"/>
      <c r="E105" s="288"/>
      <c r="F105" s="288"/>
      <c r="G105" s="306"/>
      <c r="H105" s="288"/>
      <c r="I105" s="288"/>
      <c r="J105" s="288"/>
      <c r="K105" s="287"/>
    </row>
    <row r="106" s="1" customFormat="1" ht="15" customHeight="1">
      <c r="B106" s="285"/>
      <c r="C106" s="273" t="s">
        <v>54</v>
      </c>
      <c r="D106" s="295"/>
      <c r="E106" s="295"/>
      <c r="F106" s="296" t="s">
        <v>324</v>
      </c>
      <c r="G106" s="273"/>
      <c r="H106" s="273" t="s">
        <v>364</v>
      </c>
      <c r="I106" s="273" t="s">
        <v>326</v>
      </c>
      <c r="J106" s="273">
        <v>20</v>
      </c>
      <c r="K106" s="287"/>
    </row>
    <row r="107" s="1" customFormat="1" ht="15" customHeight="1">
      <c r="B107" s="285"/>
      <c r="C107" s="273" t="s">
        <v>327</v>
      </c>
      <c r="D107" s="273"/>
      <c r="E107" s="273"/>
      <c r="F107" s="296" t="s">
        <v>324</v>
      </c>
      <c r="G107" s="273"/>
      <c r="H107" s="273" t="s">
        <v>364</v>
      </c>
      <c r="I107" s="273" t="s">
        <v>326</v>
      </c>
      <c r="J107" s="273">
        <v>120</v>
      </c>
      <c r="K107" s="287"/>
    </row>
    <row r="108" s="1" customFormat="1" ht="15" customHeight="1">
      <c r="B108" s="298"/>
      <c r="C108" s="273" t="s">
        <v>329</v>
      </c>
      <c r="D108" s="273"/>
      <c r="E108" s="273"/>
      <c r="F108" s="296" t="s">
        <v>330</v>
      </c>
      <c r="G108" s="273"/>
      <c r="H108" s="273" t="s">
        <v>364</v>
      </c>
      <c r="I108" s="273" t="s">
        <v>326</v>
      </c>
      <c r="J108" s="273">
        <v>50</v>
      </c>
      <c r="K108" s="287"/>
    </row>
    <row r="109" s="1" customFormat="1" ht="15" customHeight="1">
      <c r="B109" s="298"/>
      <c r="C109" s="273" t="s">
        <v>332</v>
      </c>
      <c r="D109" s="273"/>
      <c r="E109" s="273"/>
      <c r="F109" s="296" t="s">
        <v>324</v>
      </c>
      <c r="G109" s="273"/>
      <c r="H109" s="273" t="s">
        <v>364</v>
      </c>
      <c r="I109" s="273" t="s">
        <v>334</v>
      </c>
      <c r="J109" s="273"/>
      <c r="K109" s="287"/>
    </row>
    <row r="110" s="1" customFormat="1" ht="15" customHeight="1">
      <c r="B110" s="298"/>
      <c r="C110" s="273" t="s">
        <v>343</v>
      </c>
      <c r="D110" s="273"/>
      <c r="E110" s="273"/>
      <c r="F110" s="296" t="s">
        <v>330</v>
      </c>
      <c r="G110" s="273"/>
      <c r="H110" s="273" t="s">
        <v>364</v>
      </c>
      <c r="I110" s="273" t="s">
        <v>326</v>
      </c>
      <c r="J110" s="273">
        <v>50</v>
      </c>
      <c r="K110" s="287"/>
    </row>
    <row r="111" s="1" customFormat="1" ht="15" customHeight="1">
      <c r="B111" s="298"/>
      <c r="C111" s="273" t="s">
        <v>351</v>
      </c>
      <c r="D111" s="273"/>
      <c r="E111" s="273"/>
      <c r="F111" s="296" t="s">
        <v>330</v>
      </c>
      <c r="G111" s="273"/>
      <c r="H111" s="273" t="s">
        <v>364</v>
      </c>
      <c r="I111" s="273" t="s">
        <v>326</v>
      </c>
      <c r="J111" s="273">
        <v>50</v>
      </c>
      <c r="K111" s="287"/>
    </row>
    <row r="112" s="1" customFormat="1" ht="15" customHeight="1">
      <c r="B112" s="298"/>
      <c r="C112" s="273" t="s">
        <v>349</v>
      </c>
      <c r="D112" s="273"/>
      <c r="E112" s="273"/>
      <c r="F112" s="296" t="s">
        <v>330</v>
      </c>
      <c r="G112" s="273"/>
      <c r="H112" s="273" t="s">
        <v>364</v>
      </c>
      <c r="I112" s="273" t="s">
        <v>326</v>
      </c>
      <c r="J112" s="273">
        <v>50</v>
      </c>
      <c r="K112" s="287"/>
    </row>
    <row r="113" s="1" customFormat="1" ht="15" customHeight="1">
      <c r="B113" s="298"/>
      <c r="C113" s="273" t="s">
        <v>54</v>
      </c>
      <c r="D113" s="273"/>
      <c r="E113" s="273"/>
      <c r="F113" s="296" t="s">
        <v>324</v>
      </c>
      <c r="G113" s="273"/>
      <c r="H113" s="273" t="s">
        <v>365</v>
      </c>
      <c r="I113" s="273" t="s">
        <v>326</v>
      </c>
      <c r="J113" s="273">
        <v>20</v>
      </c>
      <c r="K113" s="287"/>
    </row>
    <row r="114" s="1" customFormat="1" ht="15" customHeight="1">
      <c r="B114" s="298"/>
      <c r="C114" s="273" t="s">
        <v>366</v>
      </c>
      <c r="D114" s="273"/>
      <c r="E114" s="273"/>
      <c r="F114" s="296" t="s">
        <v>324</v>
      </c>
      <c r="G114" s="273"/>
      <c r="H114" s="273" t="s">
        <v>367</v>
      </c>
      <c r="I114" s="273" t="s">
        <v>326</v>
      </c>
      <c r="J114" s="273">
        <v>120</v>
      </c>
      <c r="K114" s="287"/>
    </row>
    <row r="115" s="1" customFormat="1" ht="15" customHeight="1">
      <c r="B115" s="298"/>
      <c r="C115" s="273" t="s">
        <v>39</v>
      </c>
      <c r="D115" s="273"/>
      <c r="E115" s="273"/>
      <c r="F115" s="296" t="s">
        <v>324</v>
      </c>
      <c r="G115" s="273"/>
      <c r="H115" s="273" t="s">
        <v>368</v>
      </c>
      <c r="I115" s="273" t="s">
        <v>359</v>
      </c>
      <c r="J115" s="273"/>
      <c r="K115" s="287"/>
    </row>
    <row r="116" s="1" customFormat="1" ht="15" customHeight="1">
      <c r="B116" s="298"/>
      <c r="C116" s="273" t="s">
        <v>49</v>
      </c>
      <c r="D116" s="273"/>
      <c r="E116" s="273"/>
      <c r="F116" s="296" t="s">
        <v>324</v>
      </c>
      <c r="G116" s="273"/>
      <c r="H116" s="273" t="s">
        <v>369</v>
      </c>
      <c r="I116" s="273" t="s">
        <v>359</v>
      </c>
      <c r="J116" s="273"/>
      <c r="K116" s="287"/>
    </row>
    <row r="117" s="1" customFormat="1" ht="15" customHeight="1">
      <c r="B117" s="298"/>
      <c r="C117" s="273" t="s">
        <v>58</v>
      </c>
      <c r="D117" s="273"/>
      <c r="E117" s="273"/>
      <c r="F117" s="296" t="s">
        <v>324</v>
      </c>
      <c r="G117" s="273"/>
      <c r="H117" s="273" t="s">
        <v>370</v>
      </c>
      <c r="I117" s="273" t="s">
        <v>371</v>
      </c>
      <c r="J117" s="273"/>
      <c r="K117" s="287"/>
    </row>
    <row r="118" s="1" customFormat="1" ht="15" customHeight="1">
      <c r="B118" s="301"/>
      <c r="C118" s="307"/>
      <c r="D118" s="307"/>
      <c r="E118" s="307"/>
      <c r="F118" s="307"/>
      <c r="G118" s="307"/>
      <c r="H118" s="307"/>
      <c r="I118" s="307"/>
      <c r="J118" s="307"/>
      <c r="K118" s="303"/>
    </row>
    <row r="119" s="1" customFormat="1" ht="18.75" customHeight="1">
      <c r="B119" s="308"/>
      <c r="C119" s="309"/>
      <c r="D119" s="309"/>
      <c r="E119" s="309"/>
      <c r="F119" s="310"/>
      <c r="G119" s="309"/>
      <c r="H119" s="309"/>
      <c r="I119" s="309"/>
      <c r="J119" s="309"/>
      <c r="K119" s="308"/>
    </row>
    <row r="120" s="1" customFormat="1" ht="18.75" customHeight="1">
      <c r="B120" s="281"/>
      <c r="C120" s="281"/>
      <c r="D120" s="281"/>
      <c r="E120" s="281"/>
      <c r="F120" s="281"/>
      <c r="G120" s="281"/>
      <c r="H120" s="281"/>
      <c r="I120" s="281"/>
      <c r="J120" s="281"/>
      <c r="K120" s="281"/>
    </row>
    <row r="121" s="1" customFormat="1" ht="7.5" customHeight="1">
      <c r="B121" s="311"/>
      <c r="C121" s="312"/>
      <c r="D121" s="312"/>
      <c r="E121" s="312"/>
      <c r="F121" s="312"/>
      <c r="G121" s="312"/>
      <c r="H121" s="312"/>
      <c r="I121" s="312"/>
      <c r="J121" s="312"/>
      <c r="K121" s="313"/>
    </row>
    <row r="122" s="1" customFormat="1" ht="45" customHeight="1">
      <c r="B122" s="314"/>
      <c r="C122" s="264" t="s">
        <v>372</v>
      </c>
      <c r="D122" s="264"/>
      <c r="E122" s="264"/>
      <c r="F122" s="264"/>
      <c r="G122" s="264"/>
      <c r="H122" s="264"/>
      <c r="I122" s="264"/>
      <c r="J122" s="264"/>
      <c r="K122" s="315"/>
    </row>
    <row r="123" s="1" customFormat="1" ht="17.25" customHeight="1">
      <c r="B123" s="316"/>
      <c r="C123" s="288" t="s">
        <v>318</v>
      </c>
      <c r="D123" s="288"/>
      <c r="E123" s="288"/>
      <c r="F123" s="288" t="s">
        <v>319</v>
      </c>
      <c r="G123" s="289"/>
      <c r="H123" s="288" t="s">
        <v>55</v>
      </c>
      <c r="I123" s="288" t="s">
        <v>58</v>
      </c>
      <c r="J123" s="288" t="s">
        <v>320</v>
      </c>
      <c r="K123" s="317"/>
    </row>
    <row r="124" s="1" customFormat="1" ht="17.25" customHeight="1">
      <c r="B124" s="316"/>
      <c r="C124" s="290" t="s">
        <v>321</v>
      </c>
      <c r="D124" s="290"/>
      <c r="E124" s="290"/>
      <c r="F124" s="291" t="s">
        <v>322</v>
      </c>
      <c r="G124" s="292"/>
      <c r="H124" s="290"/>
      <c r="I124" s="290"/>
      <c r="J124" s="290" t="s">
        <v>323</v>
      </c>
      <c r="K124" s="317"/>
    </row>
    <row r="125" s="1" customFormat="1" ht="5.25" customHeight="1">
      <c r="B125" s="318"/>
      <c r="C125" s="293"/>
      <c r="D125" s="293"/>
      <c r="E125" s="293"/>
      <c r="F125" s="293"/>
      <c r="G125" s="319"/>
      <c r="H125" s="293"/>
      <c r="I125" s="293"/>
      <c r="J125" s="293"/>
      <c r="K125" s="320"/>
    </row>
    <row r="126" s="1" customFormat="1" ht="15" customHeight="1">
      <c r="B126" s="318"/>
      <c r="C126" s="273" t="s">
        <v>327</v>
      </c>
      <c r="D126" s="295"/>
      <c r="E126" s="295"/>
      <c r="F126" s="296" t="s">
        <v>324</v>
      </c>
      <c r="G126" s="273"/>
      <c r="H126" s="273" t="s">
        <v>364</v>
      </c>
      <c r="I126" s="273" t="s">
        <v>326</v>
      </c>
      <c r="J126" s="273">
        <v>120</v>
      </c>
      <c r="K126" s="321"/>
    </row>
    <row r="127" s="1" customFormat="1" ht="15" customHeight="1">
      <c r="B127" s="318"/>
      <c r="C127" s="273" t="s">
        <v>373</v>
      </c>
      <c r="D127" s="273"/>
      <c r="E127" s="273"/>
      <c r="F127" s="296" t="s">
        <v>324</v>
      </c>
      <c r="G127" s="273"/>
      <c r="H127" s="273" t="s">
        <v>374</v>
      </c>
      <c r="I127" s="273" t="s">
        <v>326</v>
      </c>
      <c r="J127" s="273" t="s">
        <v>375</v>
      </c>
      <c r="K127" s="321"/>
    </row>
    <row r="128" s="1" customFormat="1" ht="15" customHeight="1">
      <c r="B128" s="318"/>
      <c r="C128" s="273" t="s">
        <v>272</v>
      </c>
      <c r="D128" s="273"/>
      <c r="E128" s="273"/>
      <c r="F128" s="296" t="s">
        <v>324</v>
      </c>
      <c r="G128" s="273"/>
      <c r="H128" s="273" t="s">
        <v>376</v>
      </c>
      <c r="I128" s="273" t="s">
        <v>326</v>
      </c>
      <c r="J128" s="273" t="s">
        <v>375</v>
      </c>
      <c r="K128" s="321"/>
    </row>
    <row r="129" s="1" customFormat="1" ht="15" customHeight="1">
      <c r="B129" s="318"/>
      <c r="C129" s="273" t="s">
        <v>335</v>
      </c>
      <c r="D129" s="273"/>
      <c r="E129" s="273"/>
      <c r="F129" s="296" t="s">
        <v>330</v>
      </c>
      <c r="G129" s="273"/>
      <c r="H129" s="273" t="s">
        <v>336</v>
      </c>
      <c r="I129" s="273" t="s">
        <v>326</v>
      </c>
      <c r="J129" s="273">
        <v>15</v>
      </c>
      <c r="K129" s="321"/>
    </row>
    <row r="130" s="1" customFormat="1" ht="15" customHeight="1">
      <c r="B130" s="318"/>
      <c r="C130" s="299" t="s">
        <v>337</v>
      </c>
      <c r="D130" s="299"/>
      <c r="E130" s="299"/>
      <c r="F130" s="300" t="s">
        <v>330</v>
      </c>
      <c r="G130" s="299"/>
      <c r="H130" s="299" t="s">
        <v>338</v>
      </c>
      <c r="I130" s="299" t="s">
        <v>326</v>
      </c>
      <c r="J130" s="299">
        <v>15</v>
      </c>
      <c r="K130" s="321"/>
    </row>
    <row r="131" s="1" customFormat="1" ht="15" customHeight="1">
      <c r="B131" s="318"/>
      <c r="C131" s="299" t="s">
        <v>339</v>
      </c>
      <c r="D131" s="299"/>
      <c r="E131" s="299"/>
      <c r="F131" s="300" t="s">
        <v>330</v>
      </c>
      <c r="G131" s="299"/>
      <c r="H131" s="299" t="s">
        <v>340</v>
      </c>
      <c r="I131" s="299" t="s">
        <v>326</v>
      </c>
      <c r="J131" s="299">
        <v>20</v>
      </c>
      <c r="K131" s="321"/>
    </row>
    <row r="132" s="1" customFormat="1" ht="15" customHeight="1">
      <c r="B132" s="318"/>
      <c r="C132" s="299" t="s">
        <v>341</v>
      </c>
      <c r="D132" s="299"/>
      <c r="E132" s="299"/>
      <c r="F132" s="300" t="s">
        <v>330</v>
      </c>
      <c r="G132" s="299"/>
      <c r="H132" s="299" t="s">
        <v>342</v>
      </c>
      <c r="I132" s="299" t="s">
        <v>326</v>
      </c>
      <c r="J132" s="299">
        <v>20</v>
      </c>
      <c r="K132" s="321"/>
    </row>
    <row r="133" s="1" customFormat="1" ht="15" customHeight="1">
      <c r="B133" s="318"/>
      <c r="C133" s="273" t="s">
        <v>329</v>
      </c>
      <c r="D133" s="273"/>
      <c r="E133" s="273"/>
      <c r="F133" s="296" t="s">
        <v>330</v>
      </c>
      <c r="G133" s="273"/>
      <c r="H133" s="273" t="s">
        <v>364</v>
      </c>
      <c r="I133" s="273" t="s">
        <v>326</v>
      </c>
      <c r="J133" s="273">
        <v>50</v>
      </c>
      <c r="K133" s="321"/>
    </row>
    <row r="134" s="1" customFormat="1" ht="15" customHeight="1">
      <c r="B134" s="318"/>
      <c r="C134" s="273" t="s">
        <v>343</v>
      </c>
      <c r="D134" s="273"/>
      <c r="E134" s="273"/>
      <c r="F134" s="296" t="s">
        <v>330</v>
      </c>
      <c r="G134" s="273"/>
      <c r="H134" s="273" t="s">
        <v>364</v>
      </c>
      <c r="I134" s="273" t="s">
        <v>326</v>
      </c>
      <c r="J134" s="273">
        <v>50</v>
      </c>
      <c r="K134" s="321"/>
    </row>
    <row r="135" s="1" customFormat="1" ht="15" customHeight="1">
      <c r="B135" s="318"/>
      <c r="C135" s="273" t="s">
        <v>349</v>
      </c>
      <c r="D135" s="273"/>
      <c r="E135" s="273"/>
      <c r="F135" s="296" t="s">
        <v>330</v>
      </c>
      <c r="G135" s="273"/>
      <c r="H135" s="273" t="s">
        <v>364</v>
      </c>
      <c r="I135" s="273" t="s">
        <v>326</v>
      </c>
      <c r="J135" s="273">
        <v>50</v>
      </c>
      <c r="K135" s="321"/>
    </row>
    <row r="136" s="1" customFormat="1" ht="15" customHeight="1">
      <c r="B136" s="318"/>
      <c r="C136" s="273" t="s">
        <v>351</v>
      </c>
      <c r="D136" s="273"/>
      <c r="E136" s="273"/>
      <c r="F136" s="296" t="s">
        <v>330</v>
      </c>
      <c r="G136" s="273"/>
      <c r="H136" s="273" t="s">
        <v>364</v>
      </c>
      <c r="I136" s="273" t="s">
        <v>326</v>
      </c>
      <c r="J136" s="273">
        <v>50</v>
      </c>
      <c r="K136" s="321"/>
    </row>
    <row r="137" s="1" customFormat="1" ht="15" customHeight="1">
      <c r="B137" s="318"/>
      <c r="C137" s="273" t="s">
        <v>352</v>
      </c>
      <c r="D137" s="273"/>
      <c r="E137" s="273"/>
      <c r="F137" s="296" t="s">
        <v>330</v>
      </c>
      <c r="G137" s="273"/>
      <c r="H137" s="273" t="s">
        <v>377</v>
      </c>
      <c r="I137" s="273" t="s">
        <v>326</v>
      </c>
      <c r="J137" s="273">
        <v>255</v>
      </c>
      <c r="K137" s="321"/>
    </row>
    <row r="138" s="1" customFormat="1" ht="15" customHeight="1">
      <c r="B138" s="318"/>
      <c r="C138" s="273" t="s">
        <v>354</v>
      </c>
      <c r="D138" s="273"/>
      <c r="E138" s="273"/>
      <c r="F138" s="296" t="s">
        <v>324</v>
      </c>
      <c r="G138" s="273"/>
      <c r="H138" s="273" t="s">
        <v>378</v>
      </c>
      <c r="I138" s="273" t="s">
        <v>356</v>
      </c>
      <c r="J138" s="273"/>
      <c r="K138" s="321"/>
    </row>
    <row r="139" s="1" customFormat="1" ht="15" customHeight="1">
      <c r="B139" s="318"/>
      <c r="C139" s="273" t="s">
        <v>357</v>
      </c>
      <c r="D139" s="273"/>
      <c r="E139" s="273"/>
      <c r="F139" s="296" t="s">
        <v>324</v>
      </c>
      <c r="G139" s="273"/>
      <c r="H139" s="273" t="s">
        <v>379</v>
      </c>
      <c r="I139" s="273" t="s">
        <v>359</v>
      </c>
      <c r="J139" s="273"/>
      <c r="K139" s="321"/>
    </row>
    <row r="140" s="1" customFormat="1" ht="15" customHeight="1">
      <c r="B140" s="318"/>
      <c r="C140" s="273" t="s">
        <v>360</v>
      </c>
      <c r="D140" s="273"/>
      <c r="E140" s="273"/>
      <c r="F140" s="296" t="s">
        <v>324</v>
      </c>
      <c r="G140" s="273"/>
      <c r="H140" s="273" t="s">
        <v>360</v>
      </c>
      <c r="I140" s="273" t="s">
        <v>359</v>
      </c>
      <c r="J140" s="273"/>
      <c r="K140" s="321"/>
    </row>
    <row r="141" s="1" customFormat="1" ht="15" customHeight="1">
      <c r="B141" s="318"/>
      <c r="C141" s="273" t="s">
        <v>39</v>
      </c>
      <c r="D141" s="273"/>
      <c r="E141" s="273"/>
      <c r="F141" s="296" t="s">
        <v>324</v>
      </c>
      <c r="G141" s="273"/>
      <c r="H141" s="273" t="s">
        <v>380</v>
      </c>
      <c r="I141" s="273" t="s">
        <v>359</v>
      </c>
      <c r="J141" s="273"/>
      <c r="K141" s="321"/>
    </row>
    <row r="142" s="1" customFormat="1" ht="15" customHeight="1">
      <c r="B142" s="318"/>
      <c r="C142" s="273" t="s">
        <v>381</v>
      </c>
      <c r="D142" s="273"/>
      <c r="E142" s="273"/>
      <c r="F142" s="296" t="s">
        <v>324</v>
      </c>
      <c r="G142" s="273"/>
      <c r="H142" s="273" t="s">
        <v>382</v>
      </c>
      <c r="I142" s="273" t="s">
        <v>359</v>
      </c>
      <c r="J142" s="273"/>
      <c r="K142" s="321"/>
    </row>
    <row r="143" s="1" customFormat="1" ht="15" customHeight="1">
      <c r="B143" s="322"/>
      <c r="C143" s="323"/>
      <c r="D143" s="323"/>
      <c r="E143" s="323"/>
      <c r="F143" s="323"/>
      <c r="G143" s="323"/>
      <c r="H143" s="323"/>
      <c r="I143" s="323"/>
      <c r="J143" s="323"/>
      <c r="K143" s="324"/>
    </row>
    <row r="144" s="1" customFormat="1" ht="18.75" customHeight="1">
      <c r="B144" s="309"/>
      <c r="C144" s="309"/>
      <c r="D144" s="309"/>
      <c r="E144" s="309"/>
      <c r="F144" s="310"/>
      <c r="G144" s="309"/>
      <c r="H144" s="309"/>
      <c r="I144" s="309"/>
      <c r="J144" s="309"/>
      <c r="K144" s="309"/>
    </row>
    <row r="145" s="1" customFormat="1" ht="18.75" customHeight="1">
      <c r="B145" s="281"/>
      <c r="C145" s="281"/>
      <c r="D145" s="281"/>
      <c r="E145" s="281"/>
      <c r="F145" s="281"/>
      <c r="G145" s="281"/>
      <c r="H145" s="281"/>
      <c r="I145" s="281"/>
      <c r="J145" s="281"/>
      <c r="K145" s="281"/>
    </row>
    <row r="146" s="1" customFormat="1" ht="7.5" customHeight="1">
      <c r="B146" s="282"/>
      <c r="C146" s="283"/>
      <c r="D146" s="283"/>
      <c r="E146" s="283"/>
      <c r="F146" s="283"/>
      <c r="G146" s="283"/>
      <c r="H146" s="283"/>
      <c r="I146" s="283"/>
      <c r="J146" s="283"/>
      <c r="K146" s="284"/>
    </row>
    <row r="147" s="1" customFormat="1" ht="45" customHeight="1">
      <c r="B147" s="285"/>
      <c r="C147" s="286" t="s">
        <v>383</v>
      </c>
      <c r="D147" s="286"/>
      <c r="E147" s="286"/>
      <c r="F147" s="286"/>
      <c r="G147" s="286"/>
      <c r="H147" s="286"/>
      <c r="I147" s="286"/>
      <c r="J147" s="286"/>
      <c r="K147" s="287"/>
    </row>
    <row r="148" s="1" customFormat="1" ht="17.25" customHeight="1">
      <c r="B148" s="285"/>
      <c r="C148" s="288" t="s">
        <v>318</v>
      </c>
      <c r="D148" s="288"/>
      <c r="E148" s="288"/>
      <c r="F148" s="288" t="s">
        <v>319</v>
      </c>
      <c r="G148" s="289"/>
      <c r="H148" s="288" t="s">
        <v>55</v>
      </c>
      <c r="I148" s="288" t="s">
        <v>58</v>
      </c>
      <c r="J148" s="288" t="s">
        <v>320</v>
      </c>
      <c r="K148" s="287"/>
    </row>
    <row r="149" s="1" customFormat="1" ht="17.25" customHeight="1">
      <c r="B149" s="285"/>
      <c r="C149" s="290" t="s">
        <v>321</v>
      </c>
      <c r="D149" s="290"/>
      <c r="E149" s="290"/>
      <c r="F149" s="291" t="s">
        <v>322</v>
      </c>
      <c r="G149" s="292"/>
      <c r="H149" s="290"/>
      <c r="I149" s="290"/>
      <c r="J149" s="290" t="s">
        <v>323</v>
      </c>
      <c r="K149" s="287"/>
    </row>
    <row r="150" s="1" customFormat="1" ht="5.25" customHeight="1">
      <c r="B150" s="298"/>
      <c r="C150" s="293"/>
      <c r="D150" s="293"/>
      <c r="E150" s="293"/>
      <c r="F150" s="293"/>
      <c r="G150" s="294"/>
      <c r="H150" s="293"/>
      <c r="I150" s="293"/>
      <c r="J150" s="293"/>
      <c r="K150" s="321"/>
    </row>
    <row r="151" s="1" customFormat="1" ht="15" customHeight="1">
      <c r="B151" s="298"/>
      <c r="C151" s="325" t="s">
        <v>327</v>
      </c>
      <c r="D151" s="273"/>
      <c r="E151" s="273"/>
      <c r="F151" s="326" t="s">
        <v>324</v>
      </c>
      <c r="G151" s="273"/>
      <c r="H151" s="325" t="s">
        <v>364</v>
      </c>
      <c r="I151" s="325" t="s">
        <v>326</v>
      </c>
      <c r="J151" s="325">
        <v>120</v>
      </c>
      <c r="K151" s="321"/>
    </row>
    <row r="152" s="1" customFormat="1" ht="15" customHeight="1">
      <c r="B152" s="298"/>
      <c r="C152" s="325" t="s">
        <v>373</v>
      </c>
      <c r="D152" s="273"/>
      <c r="E152" s="273"/>
      <c r="F152" s="326" t="s">
        <v>324</v>
      </c>
      <c r="G152" s="273"/>
      <c r="H152" s="325" t="s">
        <v>384</v>
      </c>
      <c r="I152" s="325" t="s">
        <v>326</v>
      </c>
      <c r="J152" s="325" t="s">
        <v>375</v>
      </c>
      <c r="K152" s="321"/>
    </row>
    <row r="153" s="1" customFormat="1" ht="15" customHeight="1">
      <c r="B153" s="298"/>
      <c r="C153" s="325" t="s">
        <v>272</v>
      </c>
      <c r="D153" s="273"/>
      <c r="E153" s="273"/>
      <c r="F153" s="326" t="s">
        <v>324</v>
      </c>
      <c r="G153" s="273"/>
      <c r="H153" s="325" t="s">
        <v>385</v>
      </c>
      <c r="I153" s="325" t="s">
        <v>326</v>
      </c>
      <c r="J153" s="325" t="s">
        <v>375</v>
      </c>
      <c r="K153" s="321"/>
    </row>
    <row r="154" s="1" customFormat="1" ht="15" customHeight="1">
      <c r="B154" s="298"/>
      <c r="C154" s="325" t="s">
        <v>329</v>
      </c>
      <c r="D154" s="273"/>
      <c r="E154" s="273"/>
      <c r="F154" s="326" t="s">
        <v>330</v>
      </c>
      <c r="G154" s="273"/>
      <c r="H154" s="325" t="s">
        <v>364</v>
      </c>
      <c r="I154" s="325" t="s">
        <v>326</v>
      </c>
      <c r="J154" s="325">
        <v>50</v>
      </c>
      <c r="K154" s="321"/>
    </row>
    <row r="155" s="1" customFormat="1" ht="15" customHeight="1">
      <c r="B155" s="298"/>
      <c r="C155" s="325" t="s">
        <v>332</v>
      </c>
      <c r="D155" s="273"/>
      <c r="E155" s="273"/>
      <c r="F155" s="326" t="s">
        <v>324</v>
      </c>
      <c r="G155" s="273"/>
      <c r="H155" s="325" t="s">
        <v>364</v>
      </c>
      <c r="I155" s="325" t="s">
        <v>334</v>
      </c>
      <c r="J155" s="325"/>
      <c r="K155" s="321"/>
    </row>
    <row r="156" s="1" customFormat="1" ht="15" customHeight="1">
      <c r="B156" s="298"/>
      <c r="C156" s="325" t="s">
        <v>343</v>
      </c>
      <c r="D156" s="273"/>
      <c r="E156" s="273"/>
      <c r="F156" s="326" t="s">
        <v>330</v>
      </c>
      <c r="G156" s="273"/>
      <c r="H156" s="325" t="s">
        <v>364</v>
      </c>
      <c r="I156" s="325" t="s">
        <v>326</v>
      </c>
      <c r="J156" s="325">
        <v>50</v>
      </c>
      <c r="K156" s="321"/>
    </row>
    <row r="157" s="1" customFormat="1" ht="15" customHeight="1">
      <c r="B157" s="298"/>
      <c r="C157" s="325" t="s">
        <v>351</v>
      </c>
      <c r="D157" s="273"/>
      <c r="E157" s="273"/>
      <c r="F157" s="326" t="s">
        <v>330</v>
      </c>
      <c r="G157" s="273"/>
      <c r="H157" s="325" t="s">
        <v>364</v>
      </c>
      <c r="I157" s="325" t="s">
        <v>326</v>
      </c>
      <c r="J157" s="325">
        <v>50</v>
      </c>
      <c r="K157" s="321"/>
    </row>
    <row r="158" s="1" customFormat="1" ht="15" customHeight="1">
      <c r="B158" s="298"/>
      <c r="C158" s="325" t="s">
        <v>349</v>
      </c>
      <c r="D158" s="273"/>
      <c r="E158" s="273"/>
      <c r="F158" s="326" t="s">
        <v>330</v>
      </c>
      <c r="G158" s="273"/>
      <c r="H158" s="325" t="s">
        <v>364</v>
      </c>
      <c r="I158" s="325" t="s">
        <v>326</v>
      </c>
      <c r="J158" s="325">
        <v>50</v>
      </c>
      <c r="K158" s="321"/>
    </row>
    <row r="159" s="1" customFormat="1" ht="15" customHeight="1">
      <c r="B159" s="298"/>
      <c r="C159" s="325" t="s">
        <v>84</v>
      </c>
      <c r="D159" s="273"/>
      <c r="E159" s="273"/>
      <c r="F159" s="326" t="s">
        <v>324</v>
      </c>
      <c r="G159" s="273"/>
      <c r="H159" s="325" t="s">
        <v>386</v>
      </c>
      <c r="I159" s="325" t="s">
        <v>326</v>
      </c>
      <c r="J159" s="325" t="s">
        <v>387</v>
      </c>
      <c r="K159" s="321"/>
    </row>
    <row r="160" s="1" customFormat="1" ht="15" customHeight="1">
      <c r="B160" s="298"/>
      <c r="C160" s="325" t="s">
        <v>388</v>
      </c>
      <c r="D160" s="273"/>
      <c r="E160" s="273"/>
      <c r="F160" s="326" t="s">
        <v>324</v>
      </c>
      <c r="G160" s="273"/>
      <c r="H160" s="325" t="s">
        <v>389</v>
      </c>
      <c r="I160" s="325" t="s">
        <v>359</v>
      </c>
      <c r="J160" s="325"/>
      <c r="K160" s="321"/>
    </row>
    <row r="161" s="1" customFormat="1" ht="15" customHeight="1">
      <c r="B161" s="327"/>
      <c r="C161" s="307"/>
      <c r="D161" s="307"/>
      <c r="E161" s="307"/>
      <c r="F161" s="307"/>
      <c r="G161" s="307"/>
      <c r="H161" s="307"/>
      <c r="I161" s="307"/>
      <c r="J161" s="307"/>
      <c r="K161" s="328"/>
    </row>
    <row r="162" s="1" customFormat="1" ht="18.75" customHeight="1">
      <c r="B162" s="309"/>
      <c r="C162" s="319"/>
      <c r="D162" s="319"/>
      <c r="E162" s="319"/>
      <c r="F162" s="329"/>
      <c r="G162" s="319"/>
      <c r="H162" s="319"/>
      <c r="I162" s="319"/>
      <c r="J162" s="319"/>
      <c r="K162" s="309"/>
    </row>
    <row r="163" s="1" customFormat="1" ht="18.75" customHeight="1">
      <c r="B163" s="281"/>
      <c r="C163" s="281"/>
      <c r="D163" s="281"/>
      <c r="E163" s="281"/>
      <c r="F163" s="281"/>
      <c r="G163" s="281"/>
      <c r="H163" s="281"/>
      <c r="I163" s="281"/>
      <c r="J163" s="281"/>
      <c r="K163" s="281"/>
    </row>
    <row r="164" s="1" customFormat="1" ht="7.5" customHeight="1">
      <c r="B164" s="260"/>
      <c r="C164" s="261"/>
      <c r="D164" s="261"/>
      <c r="E164" s="261"/>
      <c r="F164" s="261"/>
      <c r="G164" s="261"/>
      <c r="H164" s="261"/>
      <c r="I164" s="261"/>
      <c r="J164" s="261"/>
      <c r="K164" s="262"/>
    </row>
    <row r="165" s="1" customFormat="1" ht="45" customHeight="1">
      <c r="B165" s="263"/>
      <c r="C165" s="264" t="s">
        <v>390</v>
      </c>
      <c r="D165" s="264"/>
      <c r="E165" s="264"/>
      <c r="F165" s="264"/>
      <c r="G165" s="264"/>
      <c r="H165" s="264"/>
      <c r="I165" s="264"/>
      <c r="J165" s="264"/>
      <c r="K165" s="265"/>
    </row>
    <row r="166" s="1" customFormat="1" ht="17.25" customHeight="1">
      <c r="B166" s="263"/>
      <c r="C166" s="288" t="s">
        <v>318</v>
      </c>
      <c r="D166" s="288"/>
      <c r="E166" s="288"/>
      <c r="F166" s="288" t="s">
        <v>319</v>
      </c>
      <c r="G166" s="330"/>
      <c r="H166" s="331" t="s">
        <v>55</v>
      </c>
      <c r="I166" s="331" t="s">
        <v>58</v>
      </c>
      <c r="J166" s="288" t="s">
        <v>320</v>
      </c>
      <c r="K166" s="265"/>
    </row>
    <row r="167" s="1" customFormat="1" ht="17.25" customHeight="1">
      <c r="B167" s="266"/>
      <c r="C167" s="290" t="s">
        <v>321</v>
      </c>
      <c r="D167" s="290"/>
      <c r="E167" s="290"/>
      <c r="F167" s="291" t="s">
        <v>322</v>
      </c>
      <c r="G167" s="332"/>
      <c r="H167" s="333"/>
      <c r="I167" s="333"/>
      <c r="J167" s="290" t="s">
        <v>323</v>
      </c>
      <c r="K167" s="268"/>
    </row>
    <row r="168" s="1" customFormat="1" ht="5.25" customHeight="1">
      <c r="B168" s="298"/>
      <c r="C168" s="293"/>
      <c r="D168" s="293"/>
      <c r="E168" s="293"/>
      <c r="F168" s="293"/>
      <c r="G168" s="294"/>
      <c r="H168" s="293"/>
      <c r="I168" s="293"/>
      <c r="J168" s="293"/>
      <c r="K168" s="321"/>
    </row>
    <row r="169" s="1" customFormat="1" ht="15" customHeight="1">
      <c r="B169" s="298"/>
      <c r="C169" s="273" t="s">
        <v>327</v>
      </c>
      <c r="D169" s="273"/>
      <c r="E169" s="273"/>
      <c r="F169" s="296" t="s">
        <v>324</v>
      </c>
      <c r="G169" s="273"/>
      <c r="H169" s="273" t="s">
        <v>364</v>
      </c>
      <c r="I169" s="273" t="s">
        <v>326</v>
      </c>
      <c r="J169" s="273">
        <v>120</v>
      </c>
      <c r="K169" s="321"/>
    </row>
    <row r="170" s="1" customFormat="1" ht="15" customHeight="1">
      <c r="B170" s="298"/>
      <c r="C170" s="273" t="s">
        <v>373</v>
      </c>
      <c r="D170" s="273"/>
      <c r="E170" s="273"/>
      <c r="F170" s="296" t="s">
        <v>324</v>
      </c>
      <c r="G170" s="273"/>
      <c r="H170" s="273" t="s">
        <v>374</v>
      </c>
      <c r="I170" s="273" t="s">
        <v>326</v>
      </c>
      <c r="J170" s="273" t="s">
        <v>375</v>
      </c>
      <c r="K170" s="321"/>
    </row>
    <row r="171" s="1" customFormat="1" ht="15" customHeight="1">
      <c r="B171" s="298"/>
      <c r="C171" s="273" t="s">
        <v>272</v>
      </c>
      <c r="D171" s="273"/>
      <c r="E171" s="273"/>
      <c r="F171" s="296" t="s">
        <v>324</v>
      </c>
      <c r="G171" s="273"/>
      <c r="H171" s="273" t="s">
        <v>391</v>
      </c>
      <c r="I171" s="273" t="s">
        <v>326</v>
      </c>
      <c r="J171" s="273" t="s">
        <v>375</v>
      </c>
      <c r="K171" s="321"/>
    </row>
    <row r="172" s="1" customFormat="1" ht="15" customHeight="1">
      <c r="B172" s="298"/>
      <c r="C172" s="273" t="s">
        <v>329</v>
      </c>
      <c r="D172" s="273"/>
      <c r="E172" s="273"/>
      <c r="F172" s="296" t="s">
        <v>330</v>
      </c>
      <c r="G172" s="273"/>
      <c r="H172" s="273" t="s">
        <v>391</v>
      </c>
      <c r="I172" s="273" t="s">
        <v>326</v>
      </c>
      <c r="J172" s="273">
        <v>50</v>
      </c>
      <c r="K172" s="321"/>
    </row>
    <row r="173" s="1" customFormat="1" ht="15" customHeight="1">
      <c r="B173" s="298"/>
      <c r="C173" s="273" t="s">
        <v>332</v>
      </c>
      <c r="D173" s="273"/>
      <c r="E173" s="273"/>
      <c r="F173" s="296" t="s">
        <v>324</v>
      </c>
      <c r="G173" s="273"/>
      <c r="H173" s="273" t="s">
        <v>391</v>
      </c>
      <c r="I173" s="273" t="s">
        <v>334</v>
      </c>
      <c r="J173" s="273"/>
      <c r="K173" s="321"/>
    </row>
    <row r="174" s="1" customFormat="1" ht="15" customHeight="1">
      <c r="B174" s="298"/>
      <c r="C174" s="273" t="s">
        <v>343</v>
      </c>
      <c r="D174" s="273"/>
      <c r="E174" s="273"/>
      <c r="F174" s="296" t="s">
        <v>330</v>
      </c>
      <c r="G174" s="273"/>
      <c r="H174" s="273" t="s">
        <v>391</v>
      </c>
      <c r="I174" s="273" t="s">
        <v>326</v>
      </c>
      <c r="J174" s="273">
        <v>50</v>
      </c>
      <c r="K174" s="321"/>
    </row>
    <row r="175" s="1" customFormat="1" ht="15" customHeight="1">
      <c r="B175" s="298"/>
      <c r="C175" s="273" t="s">
        <v>351</v>
      </c>
      <c r="D175" s="273"/>
      <c r="E175" s="273"/>
      <c r="F175" s="296" t="s">
        <v>330</v>
      </c>
      <c r="G175" s="273"/>
      <c r="H175" s="273" t="s">
        <v>391</v>
      </c>
      <c r="I175" s="273" t="s">
        <v>326</v>
      </c>
      <c r="J175" s="273">
        <v>50</v>
      </c>
      <c r="K175" s="321"/>
    </row>
    <row r="176" s="1" customFormat="1" ht="15" customHeight="1">
      <c r="B176" s="298"/>
      <c r="C176" s="273" t="s">
        <v>349</v>
      </c>
      <c r="D176" s="273"/>
      <c r="E176" s="273"/>
      <c r="F176" s="296" t="s">
        <v>330</v>
      </c>
      <c r="G176" s="273"/>
      <c r="H176" s="273" t="s">
        <v>391</v>
      </c>
      <c r="I176" s="273" t="s">
        <v>326</v>
      </c>
      <c r="J176" s="273">
        <v>50</v>
      </c>
      <c r="K176" s="321"/>
    </row>
    <row r="177" s="1" customFormat="1" ht="15" customHeight="1">
      <c r="B177" s="298"/>
      <c r="C177" s="273" t="s">
        <v>95</v>
      </c>
      <c r="D177" s="273"/>
      <c r="E177" s="273"/>
      <c r="F177" s="296" t="s">
        <v>324</v>
      </c>
      <c r="G177" s="273"/>
      <c r="H177" s="273" t="s">
        <v>392</v>
      </c>
      <c r="I177" s="273" t="s">
        <v>393</v>
      </c>
      <c r="J177" s="273"/>
      <c r="K177" s="321"/>
    </row>
    <row r="178" s="1" customFormat="1" ht="15" customHeight="1">
      <c r="B178" s="298"/>
      <c r="C178" s="273" t="s">
        <v>58</v>
      </c>
      <c r="D178" s="273"/>
      <c r="E178" s="273"/>
      <c r="F178" s="296" t="s">
        <v>324</v>
      </c>
      <c r="G178" s="273"/>
      <c r="H178" s="273" t="s">
        <v>394</v>
      </c>
      <c r="I178" s="273" t="s">
        <v>395</v>
      </c>
      <c r="J178" s="273">
        <v>1</v>
      </c>
      <c r="K178" s="321"/>
    </row>
    <row r="179" s="1" customFormat="1" ht="15" customHeight="1">
      <c r="B179" s="298"/>
      <c r="C179" s="273" t="s">
        <v>54</v>
      </c>
      <c r="D179" s="273"/>
      <c r="E179" s="273"/>
      <c r="F179" s="296" t="s">
        <v>324</v>
      </c>
      <c r="G179" s="273"/>
      <c r="H179" s="273" t="s">
        <v>396</v>
      </c>
      <c r="I179" s="273" t="s">
        <v>326</v>
      </c>
      <c r="J179" s="273">
        <v>20</v>
      </c>
      <c r="K179" s="321"/>
    </row>
    <row r="180" s="1" customFormat="1" ht="15" customHeight="1">
      <c r="B180" s="298"/>
      <c r="C180" s="273" t="s">
        <v>55</v>
      </c>
      <c r="D180" s="273"/>
      <c r="E180" s="273"/>
      <c r="F180" s="296" t="s">
        <v>324</v>
      </c>
      <c r="G180" s="273"/>
      <c r="H180" s="273" t="s">
        <v>397</v>
      </c>
      <c r="I180" s="273" t="s">
        <v>326</v>
      </c>
      <c r="J180" s="273">
        <v>255</v>
      </c>
      <c r="K180" s="321"/>
    </row>
    <row r="181" s="1" customFormat="1" ht="15" customHeight="1">
      <c r="B181" s="298"/>
      <c r="C181" s="273" t="s">
        <v>96</v>
      </c>
      <c r="D181" s="273"/>
      <c r="E181" s="273"/>
      <c r="F181" s="296" t="s">
        <v>324</v>
      </c>
      <c r="G181" s="273"/>
      <c r="H181" s="273" t="s">
        <v>288</v>
      </c>
      <c r="I181" s="273" t="s">
        <v>326</v>
      </c>
      <c r="J181" s="273">
        <v>10</v>
      </c>
      <c r="K181" s="321"/>
    </row>
    <row r="182" s="1" customFormat="1" ht="15" customHeight="1">
      <c r="B182" s="298"/>
      <c r="C182" s="273" t="s">
        <v>97</v>
      </c>
      <c r="D182" s="273"/>
      <c r="E182" s="273"/>
      <c r="F182" s="296" t="s">
        <v>324</v>
      </c>
      <c r="G182" s="273"/>
      <c r="H182" s="273" t="s">
        <v>398</v>
      </c>
      <c r="I182" s="273" t="s">
        <v>359</v>
      </c>
      <c r="J182" s="273"/>
      <c r="K182" s="321"/>
    </row>
    <row r="183" s="1" customFormat="1" ht="15" customHeight="1">
      <c r="B183" s="298"/>
      <c r="C183" s="273" t="s">
        <v>399</v>
      </c>
      <c r="D183" s="273"/>
      <c r="E183" s="273"/>
      <c r="F183" s="296" t="s">
        <v>324</v>
      </c>
      <c r="G183" s="273"/>
      <c r="H183" s="273" t="s">
        <v>400</v>
      </c>
      <c r="I183" s="273" t="s">
        <v>359</v>
      </c>
      <c r="J183" s="273"/>
      <c r="K183" s="321"/>
    </row>
    <row r="184" s="1" customFormat="1" ht="15" customHeight="1">
      <c r="B184" s="298"/>
      <c r="C184" s="273" t="s">
        <v>388</v>
      </c>
      <c r="D184" s="273"/>
      <c r="E184" s="273"/>
      <c r="F184" s="296" t="s">
        <v>324</v>
      </c>
      <c r="G184" s="273"/>
      <c r="H184" s="273" t="s">
        <v>401</v>
      </c>
      <c r="I184" s="273" t="s">
        <v>359</v>
      </c>
      <c r="J184" s="273"/>
      <c r="K184" s="321"/>
    </row>
    <row r="185" s="1" customFormat="1" ht="15" customHeight="1">
      <c r="B185" s="298"/>
      <c r="C185" s="273" t="s">
        <v>99</v>
      </c>
      <c r="D185" s="273"/>
      <c r="E185" s="273"/>
      <c r="F185" s="296" t="s">
        <v>330</v>
      </c>
      <c r="G185" s="273"/>
      <c r="H185" s="273" t="s">
        <v>402</v>
      </c>
      <c r="I185" s="273" t="s">
        <v>326</v>
      </c>
      <c r="J185" s="273">
        <v>50</v>
      </c>
      <c r="K185" s="321"/>
    </row>
    <row r="186" s="1" customFormat="1" ht="15" customHeight="1">
      <c r="B186" s="298"/>
      <c r="C186" s="273" t="s">
        <v>403</v>
      </c>
      <c r="D186" s="273"/>
      <c r="E186" s="273"/>
      <c r="F186" s="296" t="s">
        <v>330</v>
      </c>
      <c r="G186" s="273"/>
      <c r="H186" s="273" t="s">
        <v>404</v>
      </c>
      <c r="I186" s="273" t="s">
        <v>405</v>
      </c>
      <c r="J186" s="273"/>
      <c r="K186" s="321"/>
    </row>
    <row r="187" s="1" customFormat="1" ht="15" customHeight="1">
      <c r="B187" s="298"/>
      <c r="C187" s="273" t="s">
        <v>406</v>
      </c>
      <c r="D187" s="273"/>
      <c r="E187" s="273"/>
      <c r="F187" s="296" t="s">
        <v>330</v>
      </c>
      <c r="G187" s="273"/>
      <c r="H187" s="273" t="s">
        <v>407</v>
      </c>
      <c r="I187" s="273" t="s">
        <v>405</v>
      </c>
      <c r="J187" s="273"/>
      <c r="K187" s="321"/>
    </row>
    <row r="188" s="1" customFormat="1" ht="15" customHeight="1">
      <c r="B188" s="298"/>
      <c r="C188" s="273" t="s">
        <v>408</v>
      </c>
      <c r="D188" s="273"/>
      <c r="E188" s="273"/>
      <c r="F188" s="296" t="s">
        <v>330</v>
      </c>
      <c r="G188" s="273"/>
      <c r="H188" s="273" t="s">
        <v>409</v>
      </c>
      <c r="I188" s="273" t="s">
        <v>405</v>
      </c>
      <c r="J188" s="273"/>
      <c r="K188" s="321"/>
    </row>
    <row r="189" s="1" customFormat="1" ht="15" customHeight="1">
      <c r="B189" s="298"/>
      <c r="C189" s="334" t="s">
        <v>410</v>
      </c>
      <c r="D189" s="273"/>
      <c r="E189" s="273"/>
      <c r="F189" s="296" t="s">
        <v>330</v>
      </c>
      <c r="G189" s="273"/>
      <c r="H189" s="273" t="s">
        <v>411</v>
      </c>
      <c r="I189" s="273" t="s">
        <v>412</v>
      </c>
      <c r="J189" s="335" t="s">
        <v>413</v>
      </c>
      <c r="K189" s="321"/>
    </row>
    <row r="190" s="1" customFormat="1" ht="15" customHeight="1">
      <c r="B190" s="298"/>
      <c r="C190" s="334" t="s">
        <v>43</v>
      </c>
      <c r="D190" s="273"/>
      <c r="E190" s="273"/>
      <c r="F190" s="296" t="s">
        <v>324</v>
      </c>
      <c r="G190" s="273"/>
      <c r="H190" s="270" t="s">
        <v>414</v>
      </c>
      <c r="I190" s="273" t="s">
        <v>415</v>
      </c>
      <c r="J190" s="273"/>
      <c r="K190" s="321"/>
    </row>
    <row r="191" s="1" customFormat="1" ht="15" customHeight="1">
      <c r="B191" s="298"/>
      <c r="C191" s="334" t="s">
        <v>416</v>
      </c>
      <c r="D191" s="273"/>
      <c r="E191" s="273"/>
      <c r="F191" s="296" t="s">
        <v>324</v>
      </c>
      <c r="G191" s="273"/>
      <c r="H191" s="273" t="s">
        <v>417</v>
      </c>
      <c r="I191" s="273" t="s">
        <v>359</v>
      </c>
      <c r="J191" s="273"/>
      <c r="K191" s="321"/>
    </row>
    <row r="192" s="1" customFormat="1" ht="15" customHeight="1">
      <c r="B192" s="298"/>
      <c r="C192" s="334" t="s">
        <v>418</v>
      </c>
      <c r="D192" s="273"/>
      <c r="E192" s="273"/>
      <c r="F192" s="296" t="s">
        <v>324</v>
      </c>
      <c r="G192" s="273"/>
      <c r="H192" s="273" t="s">
        <v>419</v>
      </c>
      <c r="I192" s="273" t="s">
        <v>359</v>
      </c>
      <c r="J192" s="273"/>
      <c r="K192" s="321"/>
    </row>
    <row r="193" s="1" customFormat="1" ht="15" customHeight="1">
      <c r="B193" s="298"/>
      <c r="C193" s="334" t="s">
        <v>420</v>
      </c>
      <c r="D193" s="273"/>
      <c r="E193" s="273"/>
      <c r="F193" s="296" t="s">
        <v>330</v>
      </c>
      <c r="G193" s="273"/>
      <c r="H193" s="273" t="s">
        <v>421</v>
      </c>
      <c r="I193" s="273" t="s">
        <v>359</v>
      </c>
      <c r="J193" s="273"/>
      <c r="K193" s="321"/>
    </row>
    <row r="194" s="1" customFormat="1" ht="15" customHeight="1">
      <c r="B194" s="327"/>
      <c r="C194" s="336"/>
      <c r="D194" s="307"/>
      <c r="E194" s="307"/>
      <c r="F194" s="307"/>
      <c r="G194" s="307"/>
      <c r="H194" s="307"/>
      <c r="I194" s="307"/>
      <c r="J194" s="307"/>
      <c r="K194" s="328"/>
    </row>
    <row r="195" s="1" customFormat="1" ht="18.75" customHeight="1">
      <c r="B195" s="309"/>
      <c r="C195" s="319"/>
      <c r="D195" s="319"/>
      <c r="E195" s="319"/>
      <c r="F195" s="329"/>
      <c r="G195" s="319"/>
      <c r="H195" s="319"/>
      <c r="I195" s="319"/>
      <c r="J195" s="319"/>
      <c r="K195" s="309"/>
    </row>
    <row r="196" s="1" customFormat="1" ht="18.75" customHeight="1">
      <c r="B196" s="309"/>
      <c r="C196" s="319"/>
      <c r="D196" s="319"/>
      <c r="E196" s="319"/>
      <c r="F196" s="329"/>
      <c r="G196" s="319"/>
      <c r="H196" s="319"/>
      <c r="I196" s="319"/>
      <c r="J196" s="319"/>
      <c r="K196" s="309"/>
    </row>
    <row r="197" s="1" customFormat="1" ht="18.75" customHeight="1">
      <c r="B197" s="281"/>
      <c r="C197" s="281"/>
      <c r="D197" s="281"/>
      <c r="E197" s="281"/>
      <c r="F197" s="281"/>
      <c r="G197" s="281"/>
      <c r="H197" s="281"/>
      <c r="I197" s="281"/>
      <c r="J197" s="281"/>
      <c r="K197" s="281"/>
    </row>
    <row r="198" s="1" customFormat="1" ht="13.5">
      <c r="B198" s="260"/>
      <c r="C198" s="261"/>
      <c r="D198" s="261"/>
      <c r="E198" s="261"/>
      <c r="F198" s="261"/>
      <c r="G198" s="261"/>
      <c r="H198" s="261"/>
      <c r="I198" s="261"/>
      <c r="J198" s="261"/>
      <c r="K198" s="262"/>
    </row>
    <row r="199" s="1" customFormat="1" ht="21">
      <c r="B199" s="263"/>
      <c r="C199" s="264" t="s">
        <v>422</v>
      </c>
      <c r="D199" s="264"/>
      <c r="E199" s="264"/>
      <c r="F199" s="264"/>
      <c r="G199" s="264"/>
      <c r="H199" s="264"/>
      <c r="I199" s="264"/>
      <c r="J199" s="264"/>
      <c r="K199" s="265"/>
    </row>
    <row r="200" s="1" customFormat="1" ht="25.5" customHeight="1">
      <c r="B200" s="263"/>
      <c r="C200" s="337" t="s">
        <v>423</v>
      </c>
      <c r="D200" s="337"/>
      <c r="E200" s="337"/>
      <c r="F200" s="337" t="s">
        <v>424</v>
      </c>
      <c r="G200" s="338"/>
      <c r="H200" s="337" t="s">
        <v>425</v>
      </c>
      <c r="I200" s="337"/>
      <c r="J200" s="337"/>
      <c r="K200" s="265"/>
    </row>
    <row r="201" s="1" customFormat="1" ht="5.25" customHeight="1">
      <c r="B201" s="298"/>
      <c r="C201" s="293"/>
      <c r="D201" s="293"/>
      <c r="E201" s="293"/>
      <c r="F201" s="293"/>
      <c r="G201" s="319"/>
      <c r="H201" s="293"/>
      <c r="I201" s="293"/>
      <c r="J201" s="293"/>
      <c r="K201" s="321"/>
    </row>
    <row r="202" s="1" customFormat="1" ht="15" customHeight="1">
      <c r="B202" s="298"/>
      <c r="C202" s="273" t="s">
        <v>415</v>
      </c>
      <c r="D202" s="273"/>
      <c r="E202" s="273"/>
      <c r="F202" s="296" t="s">
        <v>44</v>
      </c>
      <c r="G202" s="273"/>
      <c r="H202" s="273" t="s">
        <v>426</v>
      </c>
      <c r="I202" s="273"/>
      <c r="J202" s="273"/>
      <c r="K202" s="321"/>
    </row>
    <row r="203" s="1" customFormat="1" ht="15" customHeight="1">
      <c r="B203" s="298"/>
      <c r="C203" s="273"/>
      <c r="D203" s="273"/>
      <c r="E203" s="273"/>
      <c r="F203" s="296" t="s">
        <v>45</v>
      </c>
      <c r="G203" s="273"/>
      <c r="H203" s="273" t="s">
        <v>427</v>
      </c>
      <c r="I203" s="273"/>
      <c r="J203" s="273"/>
      <c r="K203" s="321"/>
    </row>
    <row r="204" s="1" customFormat="1" ht="15" customHeight="1">
      <c r="B204" s="298"/>
      <c r="C204" s="273"/>
      <c r="D204" s="273"/>
      <c r="E204" s="273"/>
      <c r="F204" s="296" t="s">
        <v>48</v>
      </c>
      <c r="G204" s="273"/>
      <c r="H204" s="273" t="s">
        <v>428</v>
      </c>
      <c r="I204" s="273"/>
      <c r="J204" s="273"/>
      <c r="K204" s="321"/>
    </row>
    <row r="205" s="1" customFormat="1" ht="15" customHeight="1">
      <c r="B205" s="298"/>
      <c r="C205" s="273"/>
      <c r="D205" s="273"/>
      <c r="E205" s="273"/>
      <c r="F205" s="296" t="s">
        <v>46</v>
      </c>
      <c r="G205" s="273"/>
      <c r="H205" s="273" t="s">
        <v>429</v>
      </c>
      <c r="I205" s="273"/>
      <c r="J205" s="273"/>
      <c r="K205" s="321"/>
    </row>
    <row r="206" s="1" customFormat="1" ht="15" customHeight="1">
      <c r="B206" s="298"/>
      <c r="C206" s="273"/>
      <c r="D206" s="273"/>
      <c r="E206" s="273"/>
      <c r="F206" s="296" t="s">
        <v>47</v>
      </c>
      <c r="G206" s="273"/>
      <c r="H206" s="273" t="s">
        <v>430</v>
      </c>
      <c r="I206" s="273"/>
      <c r="J206" s="273"/>
      <c r="K206" s="321"/>
    </row>
    <row r="207" s="1" customFormat="1" ht="15" customHeight="1">
      <c r="B207" s="298"/>
      <c r="C207" s="273"/>
      <c r="D207" s="273"/>
      <c r="E207" s="273"/>
      <c r="F207" s="296"/>
      <c r="G207" s="273"/>
      <c r="H207" s="273"/>
      <c r="I207" s="273"/>
      <c r="J207" s="273"/>
      <c r="K207" s="321"/>
    </row>
    <row r="208" s="1" customFormat="1" ht="15" customHeight="1">
      <c r="B208" s="298"/>
      <c r="C208" s="273" t="s">
        <v>371</v>
      </c>
      <c r="D208" s="273"/>
      <c r="E208" s="273"/>
      <c r="F208" s="296" t="s">
        <v>77</v>
      </c>
      <c r="G208" s="273"/>
      <c r="H208" s="273" t="s">
        <v>431</v>
      </c>
      <c r="I208" s="273"/>
      <c r="J208" s="273"/>
      <c r="K208" s="321"/>
    </row>
    <row r="209" s="1" customFormat="1" ht="15" customHeight="1">
      <c r="B209" s="298"/>
      <c r="C209" s="273"/>
      <c r="D209" s="273"/>
      <c r="E209" s="273"/>
      <c r="F209" s="296" t="s">
        <v>268</v>
      </c>
      <c r="G209" s="273"/>
      <c r="H209" s="273" t="s">
        <v>269</v>
      </c>
      <c r="I209" s="273"/>
      <c r="J209" s="273"/>
      <c r="K209" s="321"/>
    </row>
    <row r="210" s="1" customFormat="1" ht="15" customHeight="1">
      <c r="B210" s="298"/>
      <c r="C210" s="273"/>
      <c r="D210" s="273"/>
      <c r="E210" s="273"/>
      <c r="F210" s="296" t="s">
        <v>266</v>
      </c>
      <c r="G210" s="273"/>
      <c r="H210" s="273" t="s">
        <v>432</v>
      </c>
      <c r="I210" s="273"/>
      <c r="J210" s="273"/>
      <c r="K210" s="321"/>
    </row>
    <row r="211" s="1" customFormat="1" ht="15" customHeight="1">
      <c r="B211" s="339"/>
      <c r="C211" s="273"/>
      <c r="D211" s="273"/>
      <c r="E211" s="273"/>
      <c r="F211" s="296" t="s">
        <v>248</v>
      </c>
      <c r="G211" s="334"/>
      <c r="H211" s="325" t="s">
        <v>249</v>
      </c>
      <c r="I211" s="325"/>
      <c r="J211" s="325"/>
      <c r="K211" s="340"/>
    </row>
    <row r="212" s="1" customFormat="1" ht="15" customHeight="1">
      <c r="B212" s="339"/>
      <c r="C212" s="273"/>
      <c r="D212" s="273"/>
      <c r="E212" s="273"/>
      <c r="F212" s="296" t="s">
        <v>270</v>
      </c>
      <c r="G212" s="334"/>
      <c r="H212" s="325" t="s">
        <v>433</v>
      </c>
      <c r="I212" s="325"/>
      <c r="J212" s="325"/>
      <c r="K212" s="340"/>
    </row>
    <row r="213" s="1" customFormat="1" ht="15" customHeight="1">
      <c r="B213" s="339"/>
      <c r="C213" s="273"/>
      <c r="D213" s="273"/>
      <c r="E213" s="273"/>
      <c r="F213" s="296"/>
      <c r="G213" s="334"/>
      <c r="H213" s="325"/>
      <c r="I213" s="325"/>
      <c r="J213" s="325"/>
      <c r="K213" s="340"/>
    </row>
    <row r="214" s="1" customFormat="1" ht="15" customHeight="1">
      <c r="B214" s="339"/>
      <c r="C214" s="273" t="s">
        <v>395</v>
      </c>
      <c r="D214" s="273"/>
      <c r="E214" s="273"/>
      <c r="F214" s="296">
        <v>1</v>
      </c>
      <c r="G214" s="334"/>
      <c r="H214" s="325" t="s">
        <v>434</v>
      </c>
      <c r="I214" s="325"/>
      <c r="J214" s="325"/>
      <c r="K214" s="340"/>
    </row>
    <row r="215" s="1" customFormat="1" ht="15" customHeight="1">
      <c r="B215" s="339"/>
      <c r="C215" s="273"/>
      <c r="D215" s="273"/>
      <c r="E215" s="273"/>
      <c r="F215" s="296">
        <v>2</v>
      </c>
      <c r="G215" s="334"/>
      <c r="H215" s="325" t="s">
        <v>435</v>
      </c>
      <c r="I215" s="325"/>
      <c r="J215" s="325"/>
      <c r="K215" s="340"/>
    </row>
    <row r="216" s="1" customFormat="1" ht="15" customHeight="1">
      <c r="B216" s="339"/>
      <c r="C216" s="273"/>
      <c r="D216" s="273"/>
      <c r="E216" s="273"/>
      <c r="F216" s="296">
        <v>3</v>
      </c>
      <c r="G216" s="334"/>
      <c r="H216" s="325" t="s">
        <v>436</v>
      </c>
      <c r="I216" s="325"/>
      <c r="J216" s="325"/>
      <c r="K216" s="340"/>
    </row>
    <row r="217" s="1" customFormat="1" ht="15" customHeight="1">
      <c r="B217" s="339"/>
      <c r="C217" s="273"/>
      <c r="D217" s="273"/>
      <c r="E217" s="273"/>
      <c r="F217" s="296">
        <v>4</v>
      </c>
      <c r="G217" s="334"/>
      <c r="H217" s="325" t="s">
        <v>437</v>
      </c>
      <c r="I217" s="325"/>
      <c r="J217" s="325"/>
      <c r="K217" s="340"/>
    </row>
    <row r="218" s="1" customFormat="1" ht="12.75" customHeight="1">
      <c r="B218" s="341"/>
      <c r="C218" s="342"/>
      <c r="D218" s="342"/>
      <c r="E218" s="342"/>
      <c r="F218" s="342"/>
      <c r="G218" s="342"/>
      <c r="H218" s="342"/>
      <c r="I218" s="342"/>
      <c r="J218" s="342"/>
      <c r="K218" s="343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DESKTOP-HFL4FV8\Petr</dc:creator>
  <cp:lastModifiedBy>DESKTOP-HFL4FV8\Petr</cp:lastModifiedBy>
  <dcterms:created xsi:type="dcterms:W3CDTF">2021-03-15T13:09:35Z</dcterms:created>
  <dcterms:modified xsi:type="dcterms:W3CDTF">2021-03-15T13:09:39Z</dcterms:modified>
</cp:coreProperties>
</file>