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plusData\Export\"/>
    </mc:Choice>
  </mc:AlternateContent>
  <bookViews>
    <workbookView xWindow="0" yWindow="0" windowWidth="0" windowHeight="0"/>
  </bookViews>
  <sheets>
    <sheet name="Rekapitulace stavby" sheetId="1" r:id="rId1"/>
    <sheet name="1 - REKONSTRUKCE VODOJEMU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'1 - REKONSTRUKCE VODOJEMU...'!$C$146:$K$768</definedName>
    <definedName name="_xlnm.Print_Area" localSheetId="1">'1 - REKONSTRUKCE VODOJEMU...'!$C$4:$J$76,'1 - REKONSTRUKCE VODOJEMU...'!$C$82:$J$128,'1 - REKONSTRUKCE VODOJEMU...'!$C$134:$J$768</definedName>
    <definedName name="_xlnm.Print_Titles" localSheetId="1">'1 - REKONSTRUKCE VODOJEMU...'!$146:$146</definedName>
  </definedNames>
  <calcPr/>
</workbook>
</file>

<file path=xl/calcChain.xml><?xml version="1.0" encoding="utf-8"?>
<calcChain xmlns="http://schemas.openxmlformats.org/spreadsheetml/2006/main">
  <c i="2" l="1" r="T216"/>
  <c r="R216"/>
  <c r="P216"/>
  <c r="BK216"/>
  <c r="J216"/>
  <c r="J99"/>
  <c r="J37"/>
  <c r="J36"/>
  <c i="1" r="AY95"/>
  <c i="2" r="J35"/>
  <c i="1" r="AX95"/>
  <c i="2" r="BI768"/>
  <c r="BH768"/>
  <c r="BG768"/>
  <c r="BF768"/>
  <c r="T768"/>
  <c r="T767"/>
  <c r="R768"/>
  <c r="R767"/>
  <c r="P768"/>
  <c r="P767"/>
  <c r="BI766"/>
  <c r="BH766"/>
  <c r="BG766"/>
  <c r="BF766"/>
  <c r="T766"/>
  <c r="T765"/>
  <c r="R766"/>
  <c r="R765"/>
  <c r="P766"/>
  <c r="P765"/>
  <c r="BI764"/>
  <c r="BH764"/>
  <c r="BG764"/>
  <c r="BF764"/>
  <c r="T764"/>
  <c r="R764"/>
  <c r="P764"/>
  <c r="BI763"/>
  <c r="BH763"/>
  <c r="BG763"/>
  <c r="BF763"/>
  <c r="T763"/>
  <c r="R763"/>
  <c r="P763"/>
  <c r="BI762"/>
  <c r="BH762"/>
  <c r="BG762"/>
  <c r="BF762"/>
  <c r="T762"/>
  <c r="R762"/>
  <c r="P762"/>
  <c r="BI761"/>
  <c r="BH761"/>
  <c r="BG761"/>
  <c r="BF761"/>
  <c r="T761"/>
  <c r="R761"/>
  <c r="P761"/>
  <c r="BI760"/>
  <c r="BH760"/>
  <c r="BG760"/>
  <c r="BF760"/>
  <c r="T760"/>
  <c r="R760"/>
  <c r="P760"/>
  <c r="BI758"/>
  <c r="BH758"/>
  <c r="BG758"/>
  <c r="BF758"/>
  <c r="T758"/>
  <c r="T757"/>
  <c r="R758"/>
  <c r="R757"/>
  <c r="P758"/>
  <c r="P757"/>
  <c r="BI756"/>
  <c r="BH756"/>
  <c r="BG756"/>
  <c r="BF756"/>
  <c r="T756"/>
  <c r="R756"/>
  <c r="P756"/>
  <c r="BI755"/>
  <c r="BH755"/>
  <c r="BG755"/>
  <c r="BF755"/>
  <c r="T755"/>
  <c r="R755"/>
  <c r="P755"/>
  <c r="BI754"/>
  <c r="BH754"/>
  <c r="BG754"/>
  <c r="BF754"/>
  <c r="T754"/>
  <c r="R754"/>
  <c r="P754"/>
  <c r="BI753"/>
  <c r="BH753"/>
  <c r="BG753"/>
  <c r="BF753"/>
  <c r="T753"/>
  <c r="R753"/>
  <c r="P753"/>
  <c r="BI745"/>
  <c r="BH745"/>
  <c r="BG745"/>
  <c r="BF745"/>
  <c r="T745"/>
  <c r="T744"/>
  <c r="R745"/>
  <c r="R744"/>
  <c r="P745"/>
  <c r="P744"/>
  <c r="BI743"/>
  <c r="BH743"/>
  <c r="BG743"/>
  <c r="BF743"/>
  <c r="T743"/>
  <c r="T742"/>
  <c r="T741"/>
  <c r="R743"/>
  <c r="R742"/>
  <c r="R741"/>
  <c r="P743"/>
  <c r="P742"/>
  <c r="P741"/>
  <c r="BI736"/>
  <c r="BH736"/>
  <c r="BG736"/>
  <c r="BF736"/>
  <c r="T736"/>
  <c r="R736"/>
  <c r="P736"/>
  <c r="BI731"/>
  <c r="BH731"/>
  <c r="BG731"/>
  <c r="BF731"/>
  <c r="T731"/>
  <c r="R731"/>
  <c r="P731"/>
  <c r="BI729"/>
  <c r="BH729"/>
  <c r="BG729"/>
  <c r="BF729"/>
  <c r="T729"/>
  <c r="R729"/>
  <c r="P729"/>
  <c r="BI728"/>
  <c r="BH728"/>
  <c r="BG728"/>
  <c r="BF728"/>
  <c r="T728"/>
  <c r="R728"/>
  <c r="P728"/>
  <c r="BI726"/>
  <c r="BH726"/>
  <c r="BG726"/>
  <c r="BF726"/>
  <c r="T726"/>
  <c r="R726"/>
  <c r="P726"/>
  <c r="BI721"/>
  <c r="BH721"/>
  <c r="BG721"/>
  <c r="BF721"/>
  <c r="T721"/>
  <c r="R721"/>
  <c r="P721"/>
  <c r="BI719"/>
  <c r="BH719"/>
  <c r="BG719"/>
  <c r="BF719"/>
  <c r="T719"/>
  <c r="R719"/>
  <c r="P719"/>
  <c r="BI718"/>
  <c r="BH718"/>
  <c r="BG718"/>
  <c r="BF718"/>
  <c r="T718"/>
  <c r="R718"/>
  <c r="P718"/>
  <c r="BI717"/>
  <c r="BH717"/>
  <c r="BG717"/>
  <c r="BF717"/>
  <c r="T717"/>
  <c r="R717"/>
  <c r="P717"/>
  <c r="BI714"/>
  <c r="BH714"/>
  <c r="BG714"/>
  <c r="BF714"/>
  <c r="T714"/>
  <c r="R714"/>
  <c r="P714"/>
  <c r="BI711"/>
  <c r="BH711"/>
  <c r="BG711"/>
  <c r="BF711"/>
  <c r="T711"/>
  <c r="R711"/>
  <c r="P711"/>
  <c r="BI709"/>
  <c r="BH709"/>
  <c r="BG709"/>
  <c r="BF709"/>
  <c r="T709"/>
  <c r="R709"/>
  <c r="P709"/>
  <c r="BI708"/>
  <c r="BH708"/>
  <c r="BG708"/>
  <c r="BF708"/>
  <c r="T708"/>
  <c r="R708"/>
  <c r="P708"/>
  <c r="BI707"/>
  <c r="BH707"/>
  <c r="BG707"/>
  <c r="BF707"/>
  <c r="T707"/>
  <c r="R707"/>
  <c r="P707"/>
  <c r="BI706"/>
  <c r="BH706"/>
  <c r="BG706"/>
  <c r="BF706"/>
  <c r="T706"/>
  <c r="R706"/>
  <c r="P706"/>
  <c r="BI705"/>
  <c r="BH705"/>
  <c r="BG705"/>
  <c r="BF705"/>
  <c r="T705"/>
  <c r="R705"/>
  <c r="P705"/>
  <c r="BI701"/>
  <c r="BH701"/>
  <c r="BG701"/>
  <c r="BF701"/>
  <c r="T701"/>
  <c r="R701"/>
  <c r="P701"/>
  <c r="BI699"/>
  <c r="BH699"/>
  <c r="BG699"/>
  <c r="BF699"/>
  <c r="T699"/>
  <c r="R699"/>
  <c r="P699"/>
  <c r="BI698"/>
  <c r="BH698"/>
  <c r="BG698"/>
  <c r="BF698"/>
  <c r="T698"/>
  <c r="R698"/>
  <c r="P698"/>
  <c r="BI695"/>
  <c r="BH695"/>
  <c r="BG695"/>
  <c r="BF695"/>
  <c r="T695"/>
  <c r="R695"/>
  <c r="P695"/>
  <c r="BI694"/>
  <c r="BH694"/>
  <c r="BG694"/>
  <c r="BF694"/>
  <c r="T694"/>
  <c r="R694"/>
  <c r="P694"/>
  <c r="BI692"/>
  <c r="BH692"/>
  <c r="BG692"/>
  <c r="BF692"/>
  <c r="T692"/>
  <c r="R692"/>
  <c r="P692"/>
  <c r="BI691"/>
  <c r="BH691"/>
  <c r="BG691"/>
  <c r="BF691"/>
  <c r="T691"/>
  <c r="R691"/>
  <c r="P691"/>
  <c r="BI689"/>
  <c r="BH689"/>
  <c r="BG689"/>
  <c r="BF689"/>
  <c r="T689"/>
  <c r="R689"/>
  <c r="P689"/>
  <c r="BI688"/>
  <c r="BH688"/>
  <c r="BG688"/>
  <c r="BF688"/>
  <c r="T688"/>
  <c r="R688"/>
  <c r="P688"/>
  <c r="BI687"/>
  <c r="BH687"/>
  <c r="BG687"/>
  <c r="BF687"/>
  <c r="T687"/>
  <c r="R687"/>
  <c r="P687"/>
  <c r="BI686"/>
  <c r="BH686"/>
  <c r="BG686"/>
  <c r="BF686"/>
  <c r="T686"/>
  <c r="R686"/>
  <c r="P686"/>
  <c r="BI682"/>
  <c r="BH682"/>
  <c r="BG682"/>
  <c r="BF682"/>
  <c r="T682"/>
  <c r="R682"/>
  <c r="P682"/>
  <c r="BI680"/>
  <c r="BH680"/>
  <c r="BG680"/>
  <c r="BF680"/>
  <c r="T680"/>
  <c r="R680"/>
  <c r="P680"/>
  <c r="BI679"/>
  <c r="BH679"/>
  <c r="BG679"/>
  <c r="BF679"/>
  <c r="T679"/>
  <c r="R679"/>
  <c r="P679"/>
  <c r="BI678"/>
  <c r="BH678"/>
  <c r="BG678"/>
  <c r="BF678"/>
  <c r="T678"/>
  <c r="R678"/>
  <c r="P678"/>
  <c r="BI677"/>
  <c r="BH677"/>
  <c r="BG677"/>
  <c r="BF677"/>
  <c r="T677"/>
  <c r="R677"/>
  <c r="P677"/>
  <c r="BI676"/>
  <c r="BH676"/>
  <c r="BG676"/>
  <c r="BF676"/>
  <c r="T676"/>
  <c r="R676"/>
  <c r="P676"/>
  <c r="BI675"/>
  <c r="BH675"/>
  <c r="BG675"/>
  <c r="BF675"/>
  <c r="T675"/>
  <c r="R675"/>
  <c r="P675"/>
  <c r="BI674"/>
  <c r="BH674"/>
  <c r="BG674"/>
  <c r="BF674"/>
  <c r="T674"/>
  <c r="R674"/>
  <c r="P674"/>
  <c r="BI673"/>
  <c r="BH673"/>
  <c r="BG673"/>
  <c r="BF673"/>
  <c r="T673"/>
  <c r="R673"/>
  <c r="P673"/>
  <c r="BI672"/>
  <c r="BH672"/>
  <c r="BG672"/>
  <c r="BF672"/>
  <c r="T672"/>
  <c r="R672"/>
  <c r="P672"/>
  <c r="BI671"/>
  <c r="BH671"/>
  <c r="BG671"/>
  <c r="BF671"/>
  <c r="T671"/>
  <c r="R671"/>
  <c r="P671"/>
  <c r="BI666"/>
  <c r="BH666"/>
  <c r="BG666"/>
  <c r="BF666"/>
  <c r="T666"/>
  <c r="R666"/>
  <c r="P666"/>
  <c r="BI663"/>
  <c r="BH663"/>
  <c r="BG663"/>
  <c r="BF663"/>
  <c r="T663"/>
  <c r="R663"/>
  <c r="P663"/>
  <c r="BI657"/>
  <c r="BH657"/>
  <c r="BG657"/>
  <c r="BF657"/>
  <c r="T657"/>
  <c r="R657"/>
  <c r="P657"/>
  <c r="BI653"/>
  <c r="BH653"/>
  <c r="BG653"/>
  <c r="BF653"/>
  <c r="T653"/>
  <c r="R653"/>
  <c r="P653"/>
  <c r="BI652"/>
  <c r="BH652"/>
  <c r="BG652"/>
  <c r="BF652"/>
  <c r="T652"/>
  <c r="R652"/>
  <c r="P652"/>
  <c r="BI651"/>
  <c r="BH651"/>
  <c r="BG651"/>
  <c r="BF651"/>
  <c r="T651"/>
  <c r="R651"/>
  <c r="P651"/>
  <c r="BI649"/>
  <c r="BH649"/>
  <c r="BG649"/>
  <c r="BF649"/>
  <c r="T649"/>
  <c r="R649"/>
  <c r="P649"/>
  <c r="BI648"/>
  <c r="BH648"/>
  <c r="BG648"/>
  <c r="BF648"/>
  <c r="T648"/>
  <c r="R648"/>
  <c r="P648"/>
  <c r="BI647"/>
  <c r="BH647"/>
  <c r="BG647"/>
  <c r="BF647"/>
  <c r="T647"/>
  <c r="R647"/>
  <c r="P647"/>
  <c r="BI643"/>
  <c r="BH643"/>
  <c r="BG643"/>
  <c r="BF643"/>
  <c r="T643"/>
  <c r="R643"/>
  <c r="P643"/>
  <c r="BI642"/>
  <c r="BH642"/>
  <c r="BG642"/>
  <c r="BF642"/>
  <c r="T642"/>
  <c r="R642"/>
  <c r="P642"/>
  <c r="BI640"/>
  <c r="BH640"/>
  <c r="BG640"/>
  <c r="BF640"/>
  <c r="T640"/>
  <c r="R640"/>
  <c r="P640"/>
  <c r="BI639"/>
  <c r="BH639"/>
  <c r="BG639"/>
  <c r="BF639"/>
  <c r="T639"/>
  <c r="R639"/>
  <c r="P639"/>
  <c r="BI638"/>
  <c r="BH638"/>
  <c r="BG638"/>
  <c r="BF638"/>
  <c r="T638"/>
  <c r="R638"/>
  <c r="P638"/>
  <c r="BI637"/>
  <c r="BH637"/>
  <c r="BG637"/>
  <c r="BF637"/>
  <c r="T637"/>
  <c r="R637"/>
  <c r="P637"/>
  <c r="BI636"/>
  <c r="BH636"/>
  <c r="BG636"/>
  <c r="BF636"/>
  <c r="T636"/>
  <c r="R636"/>
  <c r="P636"/>
  <c r="BI634"/>
  <c r="BH634"/>
  <c r="BG634"/>
  <c r="BF634"/>
  <c r="T634"/>
  <c r="R634"/>
  <c r="P634"/>
  <c r="BI633"/>
  <c r="BH633"/>
  <c r="BG633"/>
  <c r="BF633"/>
  <c r="T633"/>
  <c r="R633"/>
  <c r="P633"/>
  <c r="BI632"/>
  <c r="BH632"/>
  <c r="BG632"/>
  <c r="BF632"/>
  <c r="T632"/>
  <c r="R632"/>
  <c r="P632"/>
  <c r="BI631"/>
  <c r="BH631"/>
  <c r="BG631"/>
  <c r="BF631"/>
  <c r="T631"/>
  <c r="R631"/>
  <c r="P631"/>
  <c r="BI630"/>
  <c r="BH630"/>
  <c r="BG630"/>
  <c r="BF630"/>
  <c r="T630"/>
  <c r="R630"/>
  <c r="P630"/>
  <c r="BI629"/>
  <c r="BH629"/>
  <c r="BG629"/>
  <c r="BF629"/>
  <c r="T629"/>
  <c r="R629"/>
  <c r="P629"/>
  <c r="BI628"/>
  <c r="BH628"/>
  <c r="BG628"/>
  <c r="BF628"/>
  <c r="T628"/>
  <c r="R628"/>
  <c r="P628"/>
  <c r="BI627"/>
  <c r="BH627"/>
  <c r="BG627"/>
  <c r="BF627"/>
  <c r="T627"/>
  <c r="R627"/>
  <c r="P627"/>
  <c r="BI626"/>
  <c r="BH626"/>
  <c r="BG626"/>
  <c r="BF626"/>
  <c r="T626"/>
  <c r="R626"/>
  <c r="P626"/>
  <c r="BI623"/>
  <c r="BH623"/>
  <c r="BG623"/>
  <c r="BF623"/>
  <c r="T623"/>
  <c r="R623"/>
  <c r="P623"/>
  <c r="BI620"/>
  <c r="BH620"/>
  <c r="BG620"/>
  <c r="BF620"/>
  <c r="T620"/>
  <c r="R620"/>
  <c r="P620"/>
  <c r="BI619"/>
  <c r="BH619"/>
  <c r="BG619"/>
  <c r="BF619"/>
  <c r="T619"/>
  <c r="R619"/>
  <c r="P619"/>
  <c r="BI616"/>
  <c r="BH616"/>
  <c r="BG616"/>
  <c r="BF616"/>
  <c r="T616"/>
  <c r="R616"/>
  <c r="P616"/>
  <c r="BI615"/>
  <c r="BH615"/>
  <c r="BG615"/>
  <c r="BF615"/>
  <c r="T615"/>
  <c r="R615"/>
  <c r="P615"/>
  <c r="BI614"/>
  <c r="BH614"/>
  <c r="BG614"/>
  <c r="BF614"/>
  <c r="T614"/>
  <c r="R614"/>
  <c r="P614"/>
  <c r="BI613"/>
  <c r="BH613"/>
  <c r="BG613"/>
  <c r="BF613"/>
  <c r="T613"/>
  <c r="R613"/>
  <c r="P613"/>
  <c r="BI612"/>
  <c r="BH612"/>
  <c r="BG612"/>
  <c r="BF612"/>
  <c r="T612"/>
  <c r="R612"/>
  <c r="P612"/>
  <c r="BI611"/>
  <c r="BH611"/>
  <c r="BG611"/>
  <c r="BF611"/>
  <c r="T611"/>
  <c r="R611"/>
  <c r="P611"/>
  <c r="BI610"/>
  <c r="BH610"/>
  <c r="BG610"/>
  <c r="BF610"/>
  <c r="T610"/>
  <c r="R610"/>
  <c r="P610"/>
  <c r="BI609"/>
  <c r="BH609"/>
  <c r="BG609"/>
  <c r="BF609"/>
  <c r="T609"/>
  <c r="R609"/>
  <c r="P609"/>
  <c r="BI608"/>
  <c r="BH608"/>
  <c r="BG608"/>
  <c r="BF608"/>
  <c r="T608"/>
  <c r="R608"/>
  <c r="P608"/>
  <c r="BI605"/>
  <c r="BH605"/>
  <c r="BG605"/>
  <c r="BF605"/>
  <c r="T605"/>
  <c r="R605"/>
  <c r="P605"/>
  <c r="BI604"/>
  <c r="BH604"/>
  <c r="BG604"/>
  <c r="BF604"/>
  <c r="T604"/>
  <c r="R604"/>
  <c r="P604"/>
  <c r="BI603"/>
  <c r="BH603"/>
  <c r="BG603"/>
  <c r="BF603"/>
  <c r="T603"/>
  <c r="R603"/>
  <c r="P603"/>
  <c r="BI602"/>
  <c r="BH602"/>
  <c r="BG602"/>
  <c r="BF602"/>
  <c r="T602"/>
  <c r="R602"/>
  <c r="P602"/>
  <c r="BI601"/>
  <c r="BH601"/>
  <c r="BG601"/>
  <c r="BF601"/>
  <c r="T601"/>
  <c r="R601"/>
  <c r="P601"/>
  <c r="BI598"/>
  <c r="BH598"/>
  <c r="BG598"/>
  <c r="BF598"/>
  <c r="T598"/>
  <c r="R598"/>
  <c r="P598"/>
  <c r="BI597"/>
  <c r="BH597"/>
  <c r="BG597"/>
  <c r="BF597"/>
  <c r="T597"/>
  <c r="R597"/>
  <c r="P597"/>
  <c r="BI596"/>
  <c r="BH596"/>
  <c r="BG596"/>
  <c r="BF596"/>
  <c r="T596"/>
  <c r="R596"/>
  <c r="P596"/>
  <c r="BI595"/>
  <c r="BH595"/>
  <c r="BG595"/>
  <c r="BF595"/>
  <c r="T595"/>
  <c r="R595"/>
  <c r="P595"/>
  <c r="BI594"/>
  <c r="BH594"/>
  <c r="BG594"/>
  <c r="BF594"/>
  <c r="T594"/>
  <c r="R594"/>
  <c r="P594"/>
  <c r="BI593"/>
  <c r="BH593"/>
  <c r="BG593"/>
  <c r="BF593"/>
  <c r="T593"/>
  <c r="R593"/>
  <c r="P593"/>
  <c r="BI592"/>
  <c r="BH592"/>
  <c r="BG592"/>
  <c r="BF592"/>
  <c r="T592"/>
  <c r="R592"/>
  <c r="P592"/>
  <c r="BI591"/>
  <c r="BH591"/>
  <c r="BG591"/>
  <c r="BF591"/>
  <c r="T591"/>
  <c r="R591"/>
  <c r="P591"/>
  <c r="BI588"/>
  <c r="BH588"/>
  <c r="BG588"/>
  <c r="BF588"/>
  <c r="T588"/>
  <c r="R588"/>
  <c r="P588"/>
  <c r="BI587"/>
  <c r="BH587"/>
  <c r="BG587"/>
  <c r="BF587"/>
  <c r="T587"/>
  <c r="R587"/>
  <c r="P587"/>
  <c r="BI586"/>
  <c r="BH586"/>
  <c r="BG586"/>
  <c r="BF586"/>
  <c r="T586"/>
  <c r="R586"/>
  <c r="P586"/>
  <c r="BI583"/>
  <c r="BH583"/>
  <c r="BG583"/>
  <c r="BF583"/>
  <c r="T583"/>
  <c r="R583"/>
  <c r="P583"/>
  <c r="BI582"/>
  <c r="BH582"/>
  <c r="BG582"/>
  <c r="BF582"/>
  <c r="T582"/>
  <c r="R582"/>
  <c r="P582"/>
  <c r="BI581"/>
  <c r="BH581"/>
  <c r="BG581"/>
  <c r="BF581"/>
  <c r="T581"/>
  <c r="R581"/>
  <c r="P581"/>
  <c r="BI580"/>
  <c r="BH580"/>
  <c r="BG580"/>
  <c r="BF580"/>
  <c r="T580"/>
  <c r="R580"/>
  <c r="P580"/>
  <c r="BI579"/>
  <c r="BH579"/>
  <c r="BG579"/>
  <c r="BF579"/>
  <c r="T579"/>
  <c r="R579"/>
  <c r="P579"/>
  <c r="BI573"/>
  <c r="BH573"/>
  <c r="BG573"/>
  <c r="BF573"/>
  <c r="T573"/>
  <c r="R573"/>
  <c r="P573"/>
  <c r="BI567"/>
  <c r="BH567"/>
  <c r="BG567"/>
  <c r="BF567"/>
  <c r="T567"/>
  <c r="R567"/>
  <c r="P567"/>
  <c r="BI561"/>
  <c r="BH561"/>
  <c r="BG561"/>
  <c r="BF561"/>
  <c r="T561"/>
  <c r="R561"/>
  <c r="P561"/>
  <c r="BI559"/>
  <c r="BH559"/>
  <c r="BG559"/>
  <c r="BF559"/>
  <c r="T559"/>
  <c r="R559"/>
  <c r="P559"/>
  <c r="BI558"/>
  <c r="BH558"/>
  <c r="BG558"/>
  <c r="BF558"/>
  <c r="T558"/>
  <c r="R558"/>
  <c r="P558"/>
  <c r="BI557"/>
  <c r="BH557"/>
  <c r="BG557"/>
  <c r="BF557"/>
  <c r="T557"/>
  <c r="R557"/>
  <c r="P557"/>
  <c r="BI555"/>
  <c r="BH555"/>
  <c r="BG555"/>
  <c r="BF555"/>
  <c r="T555"/>
  <c r="R555"/>
  <c r="P555"/>
  <c r="BI553"/>
  <c r="BH553"/>
  <c r="BG553"/>
  <c r="BF553"/>
  <c r="T553"/>
  <c r="R553"/>
  <c r="P553"/>
  <c r="BI551"/>
  <c r="BH551"/>
  <c r="BG551"/>
  <c r="BF551"/>
  <c r="T551"/>
  <c r="R551"/>
  <c r="P551"/>
  <c r="BI546"/>
  <c r="BH546"/>
  <c r="BG546"/>
  <c r="BF546"/>
  <c r="T546"/>
  <c r="R546"/>
  <c r="P546"/>
  <c r="BI544"/>
  <c r="BH544"/>
  <c r="BG544"/>
  <c r="BF544"/>
  <c r="T544"/>
  <c r="R544"/>
  <c r="P544"/>
  <c r="BI543"/>
  <c r="BH543"/>
  <c r="BG543"/>
  <c r="BF543"/>
  <c r="T543"/>
  <c r="R543"/>
  <c r="P543"/>
  <c r="BI540"/>
  <c r="BH540"/>
  <c r="BG540"/>
  <c r="BF540"/>
  <c r="T540"/>
  <c r="T539"/>
  <c r="R540"/>
  <c r="R539"/>
  <c r="P540"/>
  <c r="P539"/>
  <c r="BI538"/>
  <c r="BH538"/>
  <c r="BG538"/>
  <c r="BF538"/>
  <c r="T538"/>
  <c r="R538"/>
  <c r="P538"/>
  <c r="BI535"/>
  <c r="BH535"/>
  <c r="BG535"/>
  <c r="BF535"/>
  <c r="T535"/>
  <c r="R535"/>
  <c r="P535"/>
  <c r="BI534"/>
  <c r="BH534"/>
  <c r="BG534"/>
  <c r="BF534"/>
  <c r="T534"/>
  <c r="R534"/>
  <c r="P534"/>
  <c r="BI533"/>
  <c r="BH533"/>
  <c r="BG533"/>
  <c r="BF533"/>
  <c r="T533"/>
  <c r="R533"/>
  <c r="P533"/>
  <c r="BI531"/>
  <c r="BH531"/>
  <c r="BG531"/>
  <c r="BF531"/>
  <c r="T531"/>
  <c r="R531"/>
  <c r="P531"/>
  <c r="BI530"/>
  <c r="BH530"/>
  <c r="BG530"/>
  <c r="BF530"/>
  <c r="T530"/>
  <c r="R530"/>
  <c r="P530"/>
  <c r="BI529"/>
  <c r="BH529"/>
  <c r="BG529"/>
  <c r="BF529"/>
  <c r="T529"/>
  <c r="R529"/>
  <c r="P529"/>
  <c r="BI528"/>
  <c r="BH528"/>
  <c r="BG528"/>
  <c r="BF528"/>
  <c r="T528"/>
  <c r="R528"/>
  <c r="P528"/>
  <c r="BI525"/>
  <c r="BH525"/>
  <c r="BG525"/>
  <c r="BF525"/>
  <c r="T525"/>
  <c r="R525"/>
  <c r="P525"/>
  <c r="BI520"/>
  <c r="BH520"/>
  <c r="BG520"/>
  <c r="BF520"/>
  <c r="T520"/>
  <c r="R520"/>
  <c r="P520"/>
  <c r="BI519"/>
  <c r="BH519"/>
  <c r="BG519"/>
  <c r="BF519"/>
  <c r="T519"/>
  <c r="R519"/>
  <c r="P519"/>
  <c r="BI514"/>
  <c r="BH514"/>
  <c r="BG514"/>
  <c r="BF514"/>
  <c r="T514"/>
  <c r="R514"/>
  <c r="P514"/>
  <c r="BI513"/>
  <c r="BH513"/>
  <c r="BG513"/>
  <c r="BF513"/>
  <c r="T513"/>
  <c r="R513"/>
  <c r="P513"/>
  <c r="BI510"/>
  <c r="BH510"/>
  <c r="BG510"/>
  <c r="BF510"/>
  <c r="T510"/>
  <c r="R510"/>
  <c r="P510"/>
  <c r="BI506"/>
  <c r="BH506"/>
  <c r="BG506"/>
  <c r="BF506"/>
  <c r="T506"/>
  <c r="R506"/>
  <c r="P506"/>
  <c r="BI499"/>
  <c r="BH499"/>
  <c r="BG499"/>
  <c r="BF499"/>
  <c r="T499"/>
  <c r="R499"/>
  <c r="P499"/>
  <c r="BI492"/>
  <c r="BH492"/>
  <c r="BG492"/>
  <c r="BF492"/>
  <c r="T492"/>
  <c r="R492"/>
  <c r="P492"/>
  <c r="BI483"/>
  <c r="BH483"/>
  <c r="BG483"/>
  <c r="BF483"/>
  <c r="T483"/>
  <c r="R483"/>
  <c r="P483"/>
  <c r="BI480"/>
  <c r="BH480"/>
  <c r="BG480"/>
  <c r="BF480"/>
  <c r="T480"/>
  <c r="R480"/>
  <c r="P480"/>
  <c r="BI479"/>
  <c r="BH479"/>
  <c r="BG479"/>
  <c r="BF479"/>
  <c r="T479"/>
  <c r="R479"/>
  <c r="P479"/>
  <c r="BI473"/>
  <c r="BH473"/>
  <c r="BG473"/>
  <c r="BF473"/>
  <c r="T473"/>
  <c r="R473"/>
  <c r="P473"/>
  <c r="BI467"/>
  <c r="BH467"/>
  <c r="BG467"/>
  <c r="BF467"/>
  <c r="T467"/>
  <c r="R467"/>
  <c r="P467"/>
  <c r="BI459"/>
  <c r="BH459"/>
  <c r="BG459"/>
  <c r="BF459"/>
  <c r="T459"/>
  <c r="R459"/>
  <c r="P459"/>
  <c r="BI456"/>
  <c r="BH456"/>
  <c r="BG456"/>
  <c r="BF456"/>
  <c r="T456"/>
  <c r="R456"/>
  <c r="P456"/>
  <c r="BI452"/>
  <c r="BH452"/>
  <c r="BG452"/>
  <c r="BF452"/>
  <c r="T452"/>
  <c r="R452"/>
  <c r="P452"/>
  <c r="BI446"/>
  <c r="BH446"/>
  <c r="BG446"/>
  <c r="BF446"/>
  <c r="T446"/>
  <c r="R446"/>
  <c r="P446"/>
  <c r="BI440"/>
  <c r="BH440"/>
  <c r="BG440"/>
  <c r="BF440"/>
  <c r="T440"/>
  <c r="R440"/>
  <c r="P440"/>
  <c r="BI428"/>
  <c r="BH428"/>
  <c r="BG428"/>
  <c r="BF428"/>
  <c r="T428"/>
  <c r="R428"/>
  <c r="P428"/>
  <c r="BI416"/>
  <c r="BH416"/>
  <c r="BG416"/>
  <c r="BF416"/>
  <c r="T416"/>
  <c r="R416"/>
  <c r="P416"/>
  <c r="BI410"/>
  <c r="BH410"/>
  <c r="BG410"/>
  <c r="BF410"/>
  <c r="T410"/>
  <c r="R410"/>
  <c r="P410"/>
  <c r="BI407"/>
  <c r="BH407"/>
  <c r="BG407"/>
  <c r="BF407"/>
  <c r="T407"/>
  <c r="R407"/>
  <c r="P407"/>
  <c r="BI401"/>
  <c r="BH401"/>
  <c r="BG401"/>
  <c r="BF401"/>
  <c r="T401"/>
  <c r="R401"/>
  <c r="P401"/>
  <c r="BI395"/>
  <c r="BH395"/>
  <c r="BG395"/>
  <c r="BF395"/>
  <c r="T395"/>
  <c r="R395"/>
  <c r="P395"/>
  <c r="BI394"/>
  <c r="BH394"/>
  <c r="BG394"/>
  <c r="BF394"/>
  <c r="T394"/>
  <c r="R394"/>
  <c r="P394"/>
  <c r="BI393"/>
  <c r="BH393"/>
  <c r="BG393"/>
  <c r="BF393"/>
  <c r="T393"/>
  <c r="R393"/>
  <c r="P393"/>
  <c r="BI392"/>
  <c r="BH392"/>
  <c r="BG392"/>
  <c r="BF392"/>
  <c r="T392"/>
  <c r="R392"/>
  <c r="P392"/>
  <c r="BI385"/>
  <c r="BH385"/>
  <c r="BG385"/>
  <c r="BF385"/>
  <c r="T385"/>
  <c r="R385"/>
  <c r="P385"/>
  <c r="BI384"/>
  <c r="BH384"/>
  <c r="BG384"/>
  <c r="BF384"/>
  <c r="T384"/>
  <c r="R384"/>
  <c r="P384"/>
  <c r="BI383"/>
  <c r="BH383"/>
  <c r="BG383"/>
  <c r="BF383"/>
  <c r="T383"/>
  <c r="R383"/>
  <c r="P383"/>
  <c r="BI382"/>
  <c r="BH382"/>
  <c r="BG382"/>
  <c r="BF382"/>
  <c r="T382"/>
  <c r="R382"/>
  <c r="P382"/>
  <c r="BI378"/>
  <c r="BH378"/>
  <c r="BG378"/>
  <c r="BF378"/>
  <c r="T378"/>
  <c r="R378"/>
  <c r="P378"/>
  <c r="BI369"/>
  <c r="BH369"/>
  <c r="BG369"/>
  <c r="BF369"/>
  <c r="T369"/>
  <c r="R369"/>
  <c r="P369"/>
  <c r="BI368"/>
  <c r="BH368"/>
  <c r="BG368"/>
  <c r="BF368"/>
  <c r="T368"/>
  <c r="R368"/>
  <c r="P368"/>
  <c r="BI367"/>
  <c r="BH367"/>
  <c r="BG367"/>
  <c r="BF367"/>
  <c r="T367"/>
  <c r="R367"/>
  <c r="P367"/>
  <c r="BI364"/>
  <c r="BH364"/>
  <c r="BG364"/>
  <c r="BF364"/>
  <c r="T364"/>
  <c r="R364"/>
  <c r="P364"/>
  <c r="BI359"/>
  <c r="BH359"/>
  <c r="BG359"/>
  <c r="BF359"/>
  <c r="T359"/>
  <c r="R359"/>
  <c r="P359"/>
  <c r="BI355"/>
  <c r="BH355"/>
  <c r="BG355"/>
  <c r="BF355"/>
  <c r="T355"/>
  <c r="R355"/>
  <c r="P355"/>
  <c r="BI351"/>
  <c r="BH351"/>
  <c r="BG351"/>
  <c r="BF351"/>
  <c r="T351"/>
  <c r="R351"/>
  <c r="P351"/>
  <c r="BI350"/>
  <c r="BH350"/>
  <c r="BG350"/>
  <c r="BF350"/>
  <c r="T350"/>
  <c r="R350"/>
  <c r="P350"/>
  <c r="BI347"/>
  <c r="BH347"/>
  <c r="BG347"/>
  <c r="BF347"/>
  <c r="T347"/>
  <c r="R347"/>
  <c r="P347"/>
  <c r="BI344"/>
  <c r="BH344"/>
  <c r="BG344"/>
  <c r="BF344"/>
  <c r="T344"/>
  <c r="R344"/>
  <c r="P344"/>
  <c r="BI343"/>
  <c r="BH343"/>
  <c r="BG343"/>
  <c r="BF343"/>
  <c r="T343"/>
  <c r="R343"/>
  <c r="P343"/>
  <c r="BI339"/>
  <c r="BH339"/>
  <c r="BG339"/>
  <c r="BF339"/>
  <c r="T339"/>
  <c r="R339"/>
  <c r="P339"/>
  <c r="BI338"/>
  <c r="BH338"/>
  <c r="BG338"/>
  <c r="BF338"/>
  <c r="T338"/>
  <c r="R338"/>
  <c r="P338"/>
  <c r="BI337"/>
  <c r="BH337"/>
  <c r="BG337"/>
  <c r="BF337"/>
  <c r="T337"/>
  <c r="R337"/>
  <c r="P337"/>
  <c r="BI336"/>
  <c r="BH336"/>
  <c r="BG336"/>
  <c r="BF336"/>
  <c r="T336"/>
  <c r="R336"/>
  <c r="P336"/>
  <c r="BI334"/>
  <c r="BH334"/>
  <c r="BG334"/>
  <c r="BF334"/>
  <c r="T334"/>
  <c r="R334"/>
  <c r="P334"/>
  <c r="BI328"/>
  <c r="BH328"/>
  <c r="BG328"/>
  <c r="BF328"/>
  <c r="T328"/>
  <c r="R328"/>
  <c r="P328"/>
  <c r="BI327"/>
  <c r="BH327"/>
  <c r="BG327"/>
  <c r="BF327"/>
  <c r="T327"/>
  <c r="R327"/>
  <c r="P327"/>
  <c r="BI326"/>
  <c r="BH326"/>
  <c r="BG326"/>
  <c r="BF326"/>
  <c r="T326"/>
  <c r="R326"/>
  <c r="P326"/>
  <c r="BI320"/>
  <c r="BH320"/>
  <c r="BG320"/>
  <c r="BF320"/>
  <c r="T320"/>
  <c r="R320"/>
  <c r="P320"/>
  <c r="BI319"/>
  <c r="BH319"/>
  <c r="BG319"/>
  <c r="BF319"/>
  <c r="T319"/>
  <c r="R319"/>
  <c r="P319"/>
  <c r="BI318"/>
  <c r="BH318"/>
  <c r="BG318"/>
  <c r="BF318"/>
  <c r="T318"/>
  <c r="R318"/>
  <c r="P318"/>
  <c r="BI310"/>
  <c r="BH310"/>
  <c r="BG310"/>
  <c r="BF310"/>
  <c r="T310"/>
  <c r="R310"/>
  <c r="P310"/>
  <c r="BI309"/>
  <c r="BH309"/>
  <c r="BG309"/>
  <c r="BF309"/>
  <c r="T309"/>
  <c r="R309"/>
  <c r="P309"/>
  <c r="BI308"/>
  <c r="BH308"/>
  <c r="BG308"/>
  <c r="BF308"/>
  <c r="T308"/>
  <c r="R308"/>
  <c r="P308"/>
  <c r="BI307"/>
  <c r="BH307"/>
  <c r="BG307"/>
  <c r="BF307"/>
  <c r="T307"/>
  <c r="R307"/>
  <c r="P307"/>
  <c r="BI306"/>
  <c r="BH306"/>
  <c r="BG306"/>
  <c r="BF306"/>
  <c r="T306"/>
  <c r="R306"/>
  <c r="P306"/>
  <c r="BI305"/>
  <c r="BH305"/>
  <c r="BG305"/>
  <c r="BF305"/>
  <c r="T305"/>
  <c r="R305"/>
  <c r="P305"/>
  <c r="BI304"/>
  <c r="BH304"/>
  <c r="BG304"/>
  <c r="BF304"/>
  <c r="T304"/>
  <c r="R304"/>
  <c r="P304"/>
  <c r="BI303"/>
  <c r="BH303"/>
  <c r="BG303"/>
  <c r="BF303"/>
  <c r="T303"/>
  <c r="R303"/>
  <c r="P303"/>
  <c r="BI302"/>
  <c r="BH302"/>
  <c r="BG302"/>
  <c r="BF302"/>
  <c r="T302"/>
  <c r="R302"/>
  <c r="P302"/>
  <c r="BI301"/>
  <c r="BH301"/>
  <c r="BG301"/>
  <c r="BF301"/>
  <c r="T301"/>
  <c r="R301"/>
  <c r="P301"/>
  <c r="BI300"/>
  <c r="BH300"/>
  <c r="BG300"/>
  <c r="BF300"/>
  <c r="T300"/>
  <c r="R300"/>
  <c r="P300"/>
  <c r="BI299"/>
  <c r="BH299"/>
  <c r="BG299"/>
  <c r="BF299"/>
  <c r="T299"/>
  <c r="R299"/>
  <c r="P299"/>
  <c r="BI298"/>
  <c r="BH298"/>
  <c r="BG298"/>
  <c r="BF298"/>
  <c r="T298"/>
  <c r="R298"/>
  <c r="P298"/>
  <c r="BI297"/>
  <c r="BH297"/>
  <c r="BG297"/>
  <c r="BF297"/>
  <c r="T297"/>
  <c r="R297"/>
  <c r="P297"/>
  <c r="BI293"/>
  <c r="BH293"/>
  <c r="BG293"/>
  <c r="BF293"/>
  <c r="T293"/>
  <c r="R293"/>
  <c r="P293"/>
  <c r="BI287"/>
  <c r="BH287"/>
  <c r="BG287"/>
  <c r="BF287"/>
  <c r="T287"/>
  <c r="R287"/>
  <c r="P287"/>
  <c r="BI286"/>
  <c r="BH286"/>
  <c r="BG286"/>
  <c r="BF286"/>
  <c r="T286"/>
  <c r="R286"/>
  <c r="P286"/>
  <c r="BI285"/>
  <c r="BH285"/>
  <c r="BG285"/>
  <c r="BF285"/>
  <c r="T285"/>
  <c r="R285"/>
  <c r="P285"/>
  <c r="BI282"/>
  <c r="BH282"/>
  <c r="BG282"/>
  <c r="BF282"/>
  <c r="T282"/>
  <c r="R282"/>
  <c r="P282"/>
  <c r="BI281"/>
  <c r="BH281"/>
  <c r="BG281"/>
  <c r="BF281"/>
  <c r="T281"/>
  <c r="R281"/>
  <c r="P281"/>
  <c r="BI280"/>
  <c r="BH280"/>
  <c r="BG280"/>
  <c r="BF280"/>
  <c r="T280"/>
  <c r="R280"/>
  <c r="P280"/>
  <c r="BI279"/>
  <c r="BH279"/>
  <c r="BG279"/>
  <c r="BF279"/>
  <c r="T279"/>
  <c r="R279"/>
  <c r="P279"/>
  <c r="BI278"/>
  <c r="BH278"/>
  <c r="BG278"/>
  <c r="BF278"/>
  <c r="T278"/>
  <c r="R278"/>
  <c r="P278"/>
  <c r="BI275"/>
  <c r="BH275"/>
  <c r="BG275"/>
  <c r="BF275"/>
  <c r="T275"/>
  <c r="R275"/>
  <c r="P275"/>
  <c r="BI270"/>
  <c r="BH270"/>
  <c r="BG270"/>
  <c r="BF270"/>
  <c r="T270"/>
  <c r="R270"/>
  <c r="P270"/>
  <c r="BI267"/>
  <c r="BH267"/>
  <c r="BG267"/>
  <c r="BF267"/>
  <c r="T267"/>
  <c r="R267"/>
  <c r="P267"/>
  <c r="BI266"/>
  <c r="BH266"/>
  <c r="BG266"/>
  <c r="BF266"/>
  <c r="T266"/>
  <c r="R266"/>
  <c r="P266"/>
  <c r="BI264"/>
  <c r="BH264"/>
  <c r="BG264"/>
  <c r="BF264"/>
  <c r="T264"/>
  <c r="R264"/>
  <c r="P264"/>
  <c r="BI263"/>
  <c r="BH263"/>
  <c r="BG263"/>
  <c r="BF263"/>
  <c r="T263"/>
  <c r="R263"/>
  <c r="P263"/>
  <c r="BI262"/>
  <c r="BH262"/>
  <c r="BG262"/>
  <c r="BF262"/>
  <c r="T262"/>
  <c r="R262"/>
  <c r="P262"/>
  <c r="BI261"/>
  <c r="BH261"/>
  <c r="BG261"/>
  <c r="BF261"/>
  <c r="T261"/>
  <c r="R261"/>
  <c r="P261"/>
  <c r="BI253"/>
  <c r="BH253"/>
  <c r="BG253"/>
  <c r="BF253"/>
  <c r="T253"/>
  <c r="T246"/>
  <c r="R253"/>
  <c r="R246"/>
  <c r="P253"/>
  <c r="P246"/>
  <c r="BI247"/>
  <c r="BH247"/>
  <c r="BG247"/>
  <c r="BF247"/>
  <c r="T247"/>
  <c r="R247"/>
  <c r="P247"/>
  <c r="BI245"/>
  <c r="BH245"/>
  <c r="BG245"/>
  <c r="BF245"/>
  <c r="T245"/>
  <c r="R245"/>
  <c r="P245"/>
  <c r="BI244"/>
  <c r="BH244"/>
  <c r="BG244"/>
  <c r="BF244"/>
  <c r="T244"/>
  <c r="R244"/>
  <c r="P244"/>
  <c r="BI243"/>
  <c r="BH243"/>
  <c r="BG243"/>
  <c r="BF243"/>
  <c r="T243"/>
  <c r="R243"/>
  <c r="P243"/>
  <c r="BI240"/>
  <c r="BH240"/>
  <c r="BG240"/>
  <c r="BF240"/>
  <c r="T240"/>
  <c r="R240"/>
  <c r="P240"/>
  <c r="BI237"/>
  <c r="BH237"/>
  <c r="BG237"/>
  <c r="BF237"/>
  <c r="T237"/>
  <c r="R237"/>
  <c r="P237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17"/>
  <c r="BH217"/>
  <c r="BG217"/>
  <c r="BF217"/>
  <c r="T217"/>
  <c r="R217"/>
  <c r="P217"/>
  <c r="BI215"/>
  <c r="BH215"/>
  <c r="BG215"/>
  <c r="BF215"/>
  <c r="T215"/>
  <c r="R215"/>
  <c r="P215"/>
  <c r="BI211"/>
  <c r="BH211"/>
  <c r="BG211"/>
  <c r="BF211"/>
  <c r="T211"/>
  <c r="R211"/>
  <c r="P211"/>
  <c r="BI209"/>
  <c r="BH209"/>
  <c r="BG209"/>
  <c r="BF209"/>
  <c r="T209"/>
  <c r="R209"/>
  <c r="P209"/>
  <c r="BI208"/>
  <c r="BH208"/>
  <c r="BG208"/>
  <c r="BF208"/>
  <c r="T208"/>
  <c r="R208"/>
  <c r="P208"/>
  <c r="BI206"/>
  <c r="BH206"/>
  <c r="BG206"/>
  <c r="BF206"/>
  <c r="T206"/>
  <c r="R206"/>
  <c r="P206"/>
  <c r="BI205"/>
  <c r="BH205"/>
  <c r="BG205"/>
  <c r="BF205"/>
  <c r="T205"/>
  <c r="R205"/>
  <c r="P205"/>
  <c r="BI200"/>
  <c r="BH200"/>
  <c r="BG200"/>
  <c r="BF200"/>
  <c r="T200"/>
  <c r="R200"/>
  <c r="P200"/>
  <c r="BI199"/>
  <c r="BH199"/>
  <c r="BG199"/>
  <c r="BF199"/>
  <c r="T199"/>
  <c r="R199"/>
  <c r="P199"/>
  <c r="BI195"/>
  <c r="BH195"/>
  <c r="BG195"/>
  <c r="BF195"/>
  <c r="T195"/>
  <c r="R195"/>
  <c r="P195"/>
  <c r="BI189"/>
  <c r="BH189"/>
  <c r="BG189"/>
  <c r="BF189"/>
  <c r="T189"/>
  <c r="R189"/>
  <c r="P189"/>
  <c r="BI178"/>
  <c r="BH178"/>
  <c r="BG178"/>
  <c r="BF178"/>
  <c r="T178"/>
  <c r="R178"/>
  <c r="P178"/>
  <c r="BI175"/>
  <c r="BH175"/>
  <c r="BG175"/>
  <c r="BF175"/>
  <c r="T175"/>
  <c r="R175"/>
  <c r="P175"/>
  <c r="BI172"/>
  <c r="BH172"/>
  <c r="BG172"/>
  <c r="BF172"/>
  <c r="T172"/>
  <c r="R172"/>
  <c r="P172"/>
  <c r="BI166"/>
  <c r="BH166"/>
  <c r="BG166"/>
  <c r="BF166"/>
  <c r="T166"/>
  <c r="R166"/>
  <c r="P166"/>
  <c r="BI162"/>
  <c r="BH162"/>
  <c r="BG162"/>
  <c r="BF162"/>
  <c r="T162"/>
  <c r="R162"/>
  <c r="P162"/>
  <c r="BI161"/>
  <c r="BH161"/>
  <c r="BG161"/>
  <c r="BF161"/>
  <c r="T161"/>
  <c r="R161"/>
  <c r="P161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0"/>
  <c r="BH150"/>
  <c r="BG150"/>
  <c r="BF150"/>
  <c r="T150"/>
  <c r="R150"/>
  <c r="P150"/>
  <c r="J144"/>
  <c r="J143"/>
  <c r="F143"/>
  <c r="F141"/>
  <c r="E139"/>
  <c r="J92"/>
  <c r="J91"/>
  <c r="F91"/>
  <c r="F89"/>
  <c r="E87"/>
  <c r="J18"/>
  <c r="E18"/>
  <c r="F144"/>
  <c r="J17"/>
  <c r="J12"/>
  <c r="J89"/>
  <c r="E7"/>
  <c r="E137"/>
  <c i="1" r="L90"/>
  <c r="AM90"/>
  <c r="AM89"/>
  <c r="L89"/>
  <c r="AM87"/>
  <c r="L87"/>
  <c r="L85"/>
  <c r="L84"/>
  <c i="2" r="BK762"/>
  <c r="BK706"/>
  <c r="J620"/>
  <c r="J287"/>
  <c r="J726"/>
  <c r="J627"/>
  <c r="J543"/>
  <c r="J301"/>
  <c r="BK245"/>
  <c r="J189"/>
  <c r="J731"/>
  <c r="J687"/>
  <c r="BK629"/>
  <c r="BK582"/>
  <c r="BK334"/>
  <c r="BK761"/>
  <c r="BK699"/>
  <c r="J642"/>
  <c r="BK480"/>
  <c r="J262"/>
  <c r="BK764"/>
  <c r="BK736"/>
  <c r="BK686"/>
  <c r="J615"/>
  <c r="BK459"/>
  <c r="J245"/>
  <c r="BK156"/>
  <c r="BK639"/>
  <c r="BK467"/>
  <c r="J233"/>
  <c r="BK671"/>
  <c r="J546"/>
  <c r="J440"/>
  <c r="J320"/>
  <c r="BK605"/>
  <c r="BK355"/>
  <c r="J275"/>
  <c r="J649"/>
  <c r="J559"/>
  <c r="J328"/>
  <c r="BK158"/>
  <c r="BK338"/>
  <c r="J205"/>
  <c r="J603"/>
  <c r="BK559"/>
  <c r="BK410"/>
  <c r="BK304"/>
  <c r="BK232"/>
  <c r="J538"/>
  <c r="J327"/>
  <c r="BK154"/>
  <c r="BK743"/>
  <c r="J671"/>
  <c r="BK369"/>
  <c r="J166"/>
  <c r="J692"/>
  <c r="BK648"/>
  <c r="J553"/>
  <c r="J368"/>
  <c r="BK306"/>
  <c r="J228"/>
  <c r="BK745"/>
  <c r="BK675"/>
  <c r="J626"/>
  <c r="J452"/>
  <c r="J756"/>
  <c r="BK677"/>
  <c r="BK638"/>
  <c r="J525"/>
  <c r="J243"/>
  <c r="J755"/>
  <c r="J699"/>
  <c r="BK613"/>
  <c r="J582"/>
  <c r="BK270"/>
  <c r="BK680"/>
  <c r="BK529"/>
  <c r="BK227"/>
  <c r="J629"/>
  <c r="J533"/>
  <c r="BK383"/>
  <c r="J215"/>
  <c r="J608"/>
  <c r="BK473"/>
  <c r="J267"/>
  <c r="BK651"/>
  <c r="BK530"/>
  <c r="BK300"/>
  <c r="J613"/>
  <c r="BK237"/>
  <c r="BK166"/>
  <c r="BK594"/>
  <c r="BK446"/>
  <c r="BK308"/>
  <c r="BK233"/>
  <c r="J529"/>
  <c r="BK318"/>
  <c r="BK728"/>
  <c r="BK666"/>
  <c r="J596"/>
  <c r="J293"/>
  <c r="BK705"/>
  <c r="BK673"/>
  <c r="BK601"/>
  <c r="J343"/>
  <c r="BK285"/>
  <c r="J227"/>
  <c r="J758"/>
  <c r="J701"/>
  <c r="J674"/>
  <c r="BK627"/>
  <c r="J583"/>
  <c r="J261"/>
  <c r="J729"/>
  <c r="BK657"/>
  <c r="J698"/>
  <c r="J604"/>
  <c r="BK280"/>
  <c r="J673"/>
  <c r="J544"/>
  <c r="BK456"/>
  <c r="J310"/>
  <c r="J610"/>
  <c r="BK538"/>
  <c r="BK319"/>
  <c r="J652"/>
  <c r="BK579"/>
  <c r="BK407"/>
  <c r="BK199"/>
  <c r="J587"/>
  <c r="BK230"/>
  <c r="BK615"/>
  <c r="BK567"/>
  <c r="J480"/>
  <c r="J355"/>
  <c r="BK286"/>
  <c r="BK178"/>
  <c r="BK492"/>
  <c r="BK297"/>
  <c r="BK760"/>
  <c r="J676"/>
  <c r="J359"/>
  <c r="BK175"/>
  <c r="BK687"/>
  <c r="BK647"/>
  <c r="J383"/>
  <c r="BK310"/>
  <c r="BK243"/>
  <c r="J762"/>
  <c r="J705"/>
  <c r="BK652"/>
  <c r="J595"/>
  <c r="J337"/>
  <c r="J234"/>
  <c r="BK709"/>
  <c r="J643"/>
  <c r="BK583"/>
  <c r="J281"/>
  <c r="J768"/>
  <c r="J745"/>
  <c r="J711"/>
  <c r="BK616"/>
  <c r="J456"/>
  <c r="BK234"/>
  <c r="J178"/>
  <c r="J682"/>
  <c r="J535"/>
  <c r="BK701"/>
  <c r="J579"/>
  <c r="J446"/>
  <c r="BK368"/>
  <c r="J694"/>
  <c r="J602"/>
  <c r="J334"/>
  <c r="BK588"/>
  <c r="J473"/>
  <c r="J157"/>
  <c r="J339"/>
  <c r="BK206"/>
  <c r="BK597"/>
  <c r="BK551"/>
  <c r="BK384"/>
  <c r="BK299"/>
  <c r="BK261"/>
  <c r="J172"/>
  <c r="BK385"/>
  <c r="BK275"/>
  <c r="BK707"/>
  <c r="J586"/>
  <c r="J230"/>
  <c r="BK679"/>
  <c r="BK604"/>
  <c r="J369"/>
  <c r="J280"/>
  <c r="J240"/>
  <c r="BK729"/>
  <c r="J678"/>
  <c r="BK608"/>
  <c r="J760"/>
  <c r="J686"/>
  <c r="BK586"/>
  <c r="BK302"/>
  <c r="J161"/>
  <c r="J743"/>
  <c r="BK698"/>
  <c r="BK611"/>
  <c r="BK428"/>
  <c r="BK226"/>
  <c r="J707"/>
  <c r="J611"/>
  <c r="BK301"/>
  <c r="J633"/>
  <c r="J534"/>
  <c r="J401"/>
  <c r="BK262"/>
  <c r="J631"/>
  <c r="J513"/>
  <c r="J195"/>
  <c r="BK581"/>
  <c r="BK440"/>
  <c r="BK228"/>
  <c r="BK640"/>
  <c r="J510"/>
  <c r="BK231"/>
  <c r="J156"/>
  <c r="BK587"/>
  <c r="J392"/>
  <c r="J302"/>
  <c r="BK211"/>
  <c r="BK514"/>
  <c r="J336"/>
  <c r="BK240"/>
  <c r="BK676"/>
  <c r="J483"/>
  <c r="BK253"/>
  <c r="J761"/>
  <c r="BK718"/>
  <c r="J677"/>
  <c r="BK558"/>
  <c r="BK350"/>
  <c r="J217"/>
  <c r="J691"/>
  <c r="J634"/>
  <c r="BK287"/>
  <c r="J695"/>
  <c r="BK546"/>
  <c r="BK452"/>
  <c r="BK303"/>
  <c r="BK691"/>
  <c r="BK596"/>
  <c r="J326"/>
  <c r="J666"/>
  <c r="BK573"/>
  <c r="J395"/>
  <c r="BK623"/>
  <c r="J300"/>
  <c r="J619"/>
  <c r="J561"/>
  <c r="J367"/>
  <c r="J297"/>
  <c r="BK682"/>
  <c r="J308"/>
  <c r="BK755"/>
  <c r="J648"/>
  <c r="J338"/>
  <c r="BK731"/>
  <c r="J675"/>
  <c r="J605"/>
  <c r="J378"/>
  <c r="BK326"/>
  <c r="BK263"/>
  <c r="J763"/>
  <c r="BK692"/>
  <c r="J630"/>
  <c r="J593"/>
  <c r="J318"/>
  <c r="J158"/>
  <c r="J728"/>
  <c r="BK663"/>
  <c r="J598"/>
  <c r="J479"/>
  <c r="BK768"/>
  <c r="J754"/>
  <c r="BK717"/>
  <c r="BK689"/>
  <c r="BK619"/>
  <c r="J591"/>
  <c r="BK392"/>
  <c r="J232"/>
  <c r="BK157"/>
  <c r="BK598"/>
  <c r="J706"/>
  <c r="BK553"/>
  <c r="J492"/>
  <c r="BK367"/>
  <c r="BK217"/>
  <c r="J557"/>
  <c r="J309"/>
  <c r="J663"/>
  <c r="J580"/>
  <c r="J416"/>
  <c r="J206"/>
  <c r="J614"/>
  <c r="J384"/>
  <c r="BK162"/>
  <c r="BK591"/>
  <c r="J459"/>
  <c r="BK351"/>
  <c r="J285"/>
  <c r="J679"/>
  <c r="BK395"/>
  <c r="J305"/>
  <c r="BK520"/>
  <c r="J347"/>
  <c r="BK695"/>
  <c r="J558"/>
  <c r="BK320"/>
  <c r="J208"/>
  <c r="J601"/>
  <c r="BK535"/>
  <c r="J270"/>
  <c r="J520"/>
  <c r="BK209"/>
  <c r="J616"/>
  <c r="J573"/>
  <c r="J467"/>
  <c r="BK305"/>
  <c r="BK215"/>
  <c r="BK506"/>
  <c r="BK229"/>
  <c r="J717"/>
  <c r="BK626"/>
  <c r="BK339"/>
  <c r="J753"/>
  <c r="BK653"/>
  <c r="BK555"/>
  <c r="BK327"/>
  <c r="BK267"/>
  <c r="J766"/>
  <c r="J689"/>
  <c r="BK628"/>
  <c r="BK525"/>
  <c r="J266"/>
  <c r="J736"/>
  <c r="BK674"/>
  <c r="J592"/>
  <c r="J393"/>
  <c r="BK766"/>
  <c r="J719"/>
  <c r="BK632"/>
  <c r="J581"/>
  <c r="J307"/>
  <c r="BK195"/>
  <c r="J672"/>
  <c r="BK344"/>
  <c r="J714"/>
  <c r="J623"/>
  <c r="J514"/>
  <c r="BK382"/>
  <c r="BK172"/>
  <c r="BK540"/>
  <c r="BK293"/>
  <c r="BK642"/>
  <c r="BK561"/>
  <c r="J394"/>
  <c r="BK634"/>
  <c r="BK393"/>
  <c r="BK208"/>
  <c r="BK614"/>
  <c r="BK528"/>
  <c r="J350"/>
  <c r="BK266"/>
  <c r="J154"/>
  <c r="BK479"/>
  <c r="J303"/>
  <c r="J528"/>
  <c r="J278"/>
  <c r="J226"/>
  <c r="J718"/>
  <c r="J647"/>
  <c r="BK602"/>
  <c r="BK394"/>
  <c r="J253"/>
  <c r="BK719"/>
  <c r="BK649"/>
  <c r="BK519"/>
  <c r="J298"/>
  <c r="J247"/>
  <c r="BK763"/>
  <c r="BK721"/>
  <c r="J680"/>
  <c r="BK610"/>
  <c r="BK557"/>
  <c r="J382"/>
  <c r="BK161"/>
  <c r="J638"/>
  <c r="BK307"/>
  <c r="BK708"/>
  <c r="J628"/>
  <c r="J499"/>
  <c r="J351"/>
  <c r="J657"/>
  <c r="BK533"/>
  <c r="BK278"/>
  <c r="J632"/>
  <c r="BK531"/>
  <c r="J211"/>
  <c r="BK609"/>
  <c r="J286"/>
  <c i="1" r="AS94"/>
  <c i="2" r="BK593"/>
  <c r="J519"/>
  <c r="BK343"/>
  <c r="J231"/>
  <c r="BK155"/>
  <c r="J319"/>
  <c r="BK205"/>
  <c r="J531"/>
  <c r="BK714"/>
  <c r="BK643"/>
  <c r="J551"/>
  <c r="J344"/>
  <c r="BK309"/>
  <c r="J244"/>
  <c r="J150"/>
  <c r="BK694"/>
  <c r="BK637"/>
  <c r="J594"/>
  <c r="BK336"/>
  <c r="J764"/>
  <c r="J721"/>
  <c r="J651"/>
  <c r="BK543"/>
  <c r="BK282"/>
  <c r="BK150"/>
  <c r="BK758"/>
  <c r="BK726"/>
  <c r="J636"/>
  <c r="BK612"/>
  <c r="BK580"/>
  <c r="J385"/>
  <c r="BK200"/>
  <c r="BK688"/>
  <c r="BK592"/>
  <c r="BK281"/>
  <c r="J653"/>
  <c r="BK544"/>
  <c r="BK416"/>
  <c r="J264"/>
  <c r="J609"/>
  <c r="BK359"/>
  <c r="J162"/>
  <c r="J567"/>
  <c r="BK401"/>
  <c r="BK631"/>
  <c r="J282"/>
  <c r="J155"/>
  <c r="J588"/>
  <c r="J407"/>
  <c r="BK298"/>
  <c r="J175"/>
  <c r="BK499"/>
  <c r="J304"/>
  <c r="BK754"/>
  <c r="J639"/>
  <c r="BK378"/>
  <c r="BK264"/>
  <c r="J688"/>
  <c r="J637"/>
  <c r="J530"/>
  <c r="BK328"/>
  <c r="BK247"/>
  <c r="J199"/>
  <c r="BK711"/>
  <c r="BK636"/>
  <c r="BK603"/>
  <c r="BK483"/>
  <c r="J263"/>
  <c r="BK753"/>
  <c r="J708"/>
  <c r="BK630"/>
  <c r="J364"/>
  <c r="J200"/>
  <c r="BK756"/>
  <c r="J709"/>
  <c r="BK620"/>
  <c r="J597"/>
  <c r="J555"/>
  <c r="J306"/>
  <c r="BK189"/>
  <c r="BK678"/>
  <c r="J428"/>
  <c r="BK672"/>
  <c r="J540"/>
  <c r="J410"/>
  <c r="J299"/>
  <c r="J640"/>
  <c r="BK510"/>
  <c r="BK244"/>
  <c r="J612"/>
  <c r="J506"/>
  <c r="J279"/>
  <c r="BK633"/>
  <c r="BK347"/>
  <c r="J229"/>
  <c r="BK595"/>
  <c r="BK534"/>
  <c r="BK364"/>
  <c r="BK279"/>
  <c r="J209"/>
  <c r="BK513"/>
  <c r="BK337"/>
  <c r="J237"/>
  <c l="1" r="R335"/>
  <c r="BK542"/>
  <c r="T545"/>
  <c r="T650"/>
  <c r="P335"/>
  <c r="R545"/>
  <c r="P635"/>
  <c r="P700"/>
  <c r="R296"/>
  <c r="BK532"/>
  <c r="J532"/>
  <c r="J105"/>
  <c r="T542"/>
  <c r="R556"/>
  <c r="BK635"/>
  <c r="J635"/>
  <c r="J112"/>
  <c r="P641"/>
  <c r="BK700"/>
  <c r="J700"/>
  <c r="J116"/>
  <c r="R730"/>
  <c r="T335"/>
  <c r="P545"/>
  <c r="R650"/>
  <c r="BK720"/>
  <c r="J720"/>
  <c r="J117"/>
  <c r="R225"/>
  <c r="T260"/>
  <c r="BK560"/>
  <c r="J560"/>
  <c r="J111"/>
  <c r="R635"/>
  <c r="P681"/>
  <c r="T720"/>
  <c r="P752"/>
  <c r="R149"/>
  <c r="T225"/>
  <c r="BK296"/>
  <c r="J296"/>
  <c r="J103"/>
  <c r="T560"/>
  <c r="BK641"/>
  <c r="J641"/>
  <c r="J113"/>
  <c r="T681"/>
  <c r="BK730"/>
  <c r="J730"/>
  <c r="J118"/>
  <c r="BK752"/>
  <c r="T752"/>
  <c r="BK260"/>
  <c r="J260"/>
  <c r="J102"/>
  <c r="T296"/>
  <c r="P532"/>
  <c r="BK545"/>
  <c r="J545"/>
  <c r="J109"/>
  <c r="T556"/>
  <c r="T635"/>
  <c r="BK681"/>
  <c r="J681"/>
  <c r="J115"/>
  <c r="P720"/>
  <c r="R752"/>
  <c r="BK335"/>
  <c r="J335"/>
  <c r="J104"/>
  <c r="R532"/>
  <c r="R542"/>
  <c r="BK556"/>
  <c r="J556"/>
  <c r="J110"/>
  <c r="P650"/>
  <c r="R720"/>
  <c r="BK759"/>
  <c r="J759"/>
  <c r="J125"/>
  <c r="BK149"/>
  <c r="P296"/>
  <c r="T532"/>
  <c r="P542"/>
  <c r="P556"/>
  <c r="BK650"/>
  <c r="J650"/>
  <c r="J114"/>
  <c r="R700"/>
  <c r="T730"/>
  <c r="P759"/>
  <c r="T149"/>
  <c r="T148"/>
  <c r="P225"/>
  <c r="P260"/>
  <c r="R560"/>
  <c r="R641"/>
  <c r="R681"/>
  <c r="P730"/>
  <c r="R759"/>
  <c r="P149"/>
  <c r="P148"/>
  <c r="BK225"/>
  <c r="J225"/>
  <c r="J100"/>
  <c r="R260"/>
  <c r="P560"/>
  <c r="T641"/>
  <c r="T700"/>
  <c r="T759"/>
  <c r="BK246"/>
  <c r="J246"/>
  <c r="J101"/>
  <c r="BK539"/>
  <c r="J539"/>
  <c r="J106"/>
  <c r="BK757"/>
  <c r="J757"/>
  <c r="J124"/>
  <c r="BK742"/>
  <c r="BK741"/>
  <c r="J741"/>
  <c r="J119"/>
  <c r="BK744"/>
  <c r="J744"/>
  <c r="J121"/>
  <c r="BK765"/>
  <c r="J765"/>
  <c r="J126"/>
  <c r="BK767"/>
  <c r="J767"/>
  <c r="J127"/>
  <c r="E85"/>
  <c r="J141"/>
  <c r="BE226"/>
  <c r="BE232"/>
  <c r="BE253"/>
  <c r="BE279"/>
  <c r="BE306"/>
  <c r="BE334"/>
  <c r="BE344"/>
  <c r="BE382"/>
  <c r="BE384"/>
  <c r="BE401"/>
  <c r="BE452"/>
  <c r="BE519"/>
  <c r="BE582"/>
  <c r="BE587"/>
  <c r="BE596"/>
  <c r="BE161"/>
  <c r="BE189"/>
  <c r="BE206"/>
  <c r="BE245"/>
  <c r="BE267"/>
  <c r="BE309"/>
  <c r="BE328"/>
  <c r="BE338"/>
  <c r="BE368"/>
  <c r="BE393"/>
  <c r="BE416"/>
  <c r="BE483"/>
  <c r="BE520"/>
  <c r="BE605"/>
  <c r="BE620"/>
  <c r="BE157"/>
  <c r="BE261"/>
  <c r="BE297"/>
  <c r="BE326"/>
  <c r="BE336"/>
  <c r="BE394"/>
  <c r="BE446"/>
  <c r="BE480"/>
  <c r="BE525"/>
  <c r="BE529"/>
  <c r="BE557"/>
  <c r="BE573"/>
  <c r="BE594"/>
  <c r="BE615"/>
  <c r="BE162"/>
  <c r="BE208"/>
  <c r="BE229"/>
  <c r="BE234"/>
  <c r="BE266"/>
  <c r="BE275"/>
  <c r="BE280"/>
  <c r="BE282"/>
  <c r="BE293"/>
  <c r="BE301"/>
  <c r="BE337"/>
  <c r="BE351"/>
  <c r="BE428"/>
  <c r="BE593"/>
  <c r="BE602"/>
  <c r="BE629"/>
  <c r="BE633"/>
  <c r="BE643"/>
  <c r="BE672"/>
  <c r="BE753"/>
  <c r="BE178"/>
  <c r="BE209"/>
  <c r="BE217"/>
  <c r="BE227"/>
  <c r="BE262"/>
  <c r="BE264"/>
  <c r="BE281"/>
  <c r="BE327"/>
  <c r="BE343"/>
  <c r="BE514"/>
  <c r="BE559"/>
  <c r="BE598"/>
  <c r="BE628"/>
  <c r="BE634"/>
  <c r="BE647"/>
  <c r="BE677"/>
  <c r="BE678"/>
  <c r="BE689"/>
  <c r="BE243"/>
  <c r="BE286"/>
  <c r="BE304"/>
  <c r="BE369"/>
  <c r="BE473"/>
  <c r="BE510"/>
  <c r="BE543"/>
  <c r="BE544"/>
  <c r="BE555"/>
  <c r="BE561"/>
  <c r="BE567"/>
  <c r="BE580"/>
  <c r="BE609"/>
  <c r="BE616"/>
  <c r="BE626"/>
  <c r="BE663"/>
  <c r="BE679"/>
  <c r="BE680"/>
  <c r="BE688"/>
  <c r="BE719"/>
  <c r="BE736"/>
  <c r="F92"/>
  <c r="BE158"/>
  <c r="BE175"/>
  <c r="BE195"/>
  <c r="BE231"/>
  <c r="BE299"/>
  <c r="BE310"/>
  <c r="BE319"/>
  <c r="BE355"/>
  <c r="BE367"/>
  <c r="BE392"/>
  <c r="BE440"/>
  <c r="BE601"/>
  <c r="BE619"/>
  <c r="BE632"/>
  <c r="BE642"/>
  <c r="BE651"/>
  <c r="BE666"/>
  <c r="BE675"/>
  <c r="BE701"/>
  <c r="BE711"/>
  <c r="BE717"/>
  <c r="BE150"/>
  <c r="BE228"/>
  <c r="BE247"/>
  <c r="BE285"/>
  <c r="BE300"/>
  <c r="BE308"/>
  <c r="BE339"/>
  <c r="BE479"/>
  <c r="BE506"/>
  <c r="BE513"/>
  <c r="BE528"/>
  <c r="BE540"/>
  <c r="BE592"/>
  <c r="BE623"/>
  <c r="BE637"/>
  <c r="BE648"/>
  <c r="BE673"/>
  <c r="BE687"/>
  <c r="BE714"/>
  <c r="BE729"/>
  <c r="BE754"/>
  <c r="BE762"/>
  <c r="BE764"/>
  <c r="BE766"/>
  <c r="BE768"/>
  <c r="BE155"/>
  <c r="BE172"/>
  <c r="BE205"/>
  <c r="BE215"/>
  <c r="BE230"/>
  <c r="BE244"/>
  <c r="BE263"/>
  <c r="BE278"/>
  <c r="BE305"/>
  <c r="BE378"/>
  <c r="BE395"/>
  <c r="BE407"/>
  <c r="BE459"/>
  <c r="BE530"/>
  <c r="BE551"/>
  <c r="BE581"/>
  <c r="BE588"/>
  <c r="BE595"/>
  <c r="BE603"/>
  <c r="BE610"/>
  <c r="BE612"/>
  <c r="BE631"/>
  <c r="BE639"/>
  <c r="BE652"/>
  <c r="BE682"/>
  <c r="BE695"/>
  <c r="BE698"/>
  <c r="BE706"/>
  <c r="BE743"/>
  <c r="BE745"/>
  <c r="BE755"/>
  <c r="BE763"/>
  <c r="BE166"/>
  <c r="BE199"/>
  <c r="BE237"/>
  <c r="BE303"/>
  <c r="BE307"/>
  <c r="BE410"/>
  <c r="BE492"/>
  <c r="BE533"/>
  <c r="BE553"/>
  <c r="BE579"/>
  <c r="BE586"/>
  <c r="BE597"/>
  <c r="BE604"/>
  <c r="BE613"/>
  <c r="BE638"/>
  <c r="BE653"/>
  <c r="BE708"/>
  <c r="BE726"/>
  <c r="BE728"/>
  <c r="BE756"/>
  <c r="BE760"/>
  <c r="BE761"/>
  <c r="BE211"/>
  <c r="BE270"/>
  <c r="BE287"/>
  <c r="BE298"/>
  <c r="BE302"/>
  <c r="BE318"/>
  <c r="BE347"/>
  <c r="BE359"/>
  <c r="BE456"/>
  <c r="BE467"/>
  <c r="BE531"/>
  <c r="BE535"/>
  <c r="BE583"/>
  <c r="BE591"/>
  <c r="BE608"/>
  <c r="BE611"/>
  <c r="BE614"/>
  <c r="BE649"/>
  <c r="BE671"/>
  <c r="BE676"/>
  <c r="BE686"/>
  <c r="BE694"/>
  <c r="BE707"/>
  <c r="BE709"/>
  <c r="BE154"/>
  <c r="BE156"/>
  <c r="BE200"/>
  <c r="BE233"/>
  <c r="BE240"/>
  <c r="BE320"/>
  <c r="BE350"/>
  <c r="BE364"/>
  <c r="BE383"/>
  <c r="BE385"/>
  <c r="BE499"/>
  <c r="BE534"/>
  <c r="BE538"/>
  <c r="BE546"/>
  <c r="BE558"/>
  <c r="BE627"/>
  <c r="BE630"/>
  <c r="BE636"/>
  <c r="BE640"/>
  <c r="BE657"/>
  <c r="BE674"/>
  <c r="BE691"/>
  <c r="BE692"/>
  <c r="BE699"/>
  <c r="BE705"/>
  <c r="BE718"/>
  <c r="BE721"/>
  <c r="BE731"/>
  <c r="BE758"/>
  <c r="F37"/>
  <c i="1" r="BD95"/>
  <c r="BD94"/>
  <c r="W33"/>
  <c i="2" r="F35"/>
  <c i="1" r="BB95"/>
  <c r="BB94"/>
  <c r="AX94"/>
  <c i="2" r="F36"/>
  <c i="1" r="BC95"/>
  <c r="BC94"/>
  <c r="W32"/>
  <c i="2" r="J34"/>
  <c i="1" r="AW95"/>
  <c i="2" r="F34"/>
  <c i="1" r="BA95"/>
  <c r="BA94"/>
  <c r="W30"/>
  <c i="2" l="1" r="BK148"/>
  <c r="J148"/>
  <c r="J97"/>
  <c r="R751"/>
  <c r="BK751"/>
  <c r="J751"/>
  <c r="J122"/>
  <c r="R541"/>
  <c r="P751"/>
  <c r="R148"/>
  <c r="R147"/>
  <c r="T751"/>
  <c r="BK541"/>
  <c r="J541"/>
  <c r="J107"/>
  <c r="P541"/>
  <c r="P147"/>
  <c i="1" r="AU95"/>
  <c i="2" r="T541"/>
  <c r="T147"/>
  <c r="J542"/>
  <c r="J108"/>
  <c r="J742"/>
  <c r="J120"/>
  <c r="J752"/>
  <c r="J123"/>
  <c r="J149"/>
  <c r="J98"/>
  <c i="1" r="AY94"/>
  <c i="2" r="J33"/>
  <c i="1" r="AV95"/>
  <c r="AT95"/>
  <c i="2" r="F33"/>
  <c i="1" r="AZ95"/>
  <c r="AZ94"/>
  <c r="W29"/>
  <c r="W31"/>
  <c r="AW94"/>
  <c r="AK30"/>
  <c r="AU94"/>
  <c i="2" l="1" r="BK147"/>
  <c r="J147"/>
  <c r="J96"/>
  <c i="1" r="AV94"/>
  <c r="AK29"/>
  <c i="2" l="1" r="J30"/>
  <c i="1" r="AG95"/>
  <c r="AG94"/>
  <c r="AK26"/>
  <c r="AT94"/>
  <c r="AN94"/>
  <c i="2" l="1" r="J39"/>
  <c i="1" r="AN95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<sst xmlns="http://schemas.openxmlformats.org/spreadsheetml/2006/main">
  <si>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</si>
  <si>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</si>
  <si>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</si>
  <si>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</si>
  <si>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{291b7841-918e-4511-a246-d988d9d567e3}</t>
  </si>
  <si>
    <t xml:space="preserve">&gt;&gt;  skryté sloupce  &lt;&lt;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</si>
  <si>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</si>
  <si>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</si>
  <si>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</si>
  <si>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</si>
  <si>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</si>
  <si>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</si>
  <si>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</si>
  <si>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</si>
  <si>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2023-17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</si>
  <si>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</si>
  <si>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</si>
  <si>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RTYNĚ V PODKRKONOŠÍ - REKONSTRUKCE VODOJEMU BRODKA</t>
  </si>
  <si>
    <t>KSO:</t>
  </si>
  <si>
    <t>CC-CZ:</t>
  </si>
  <si>
    <t>2</t>
  </si>
  <si>
    <t>Místo:</t>
  </si>
  <si>
    <t>RTYNĚ V PODKRKONOŠÍ - BRODKA</t>
  </si>
  <si>
    <t>Datum:</t>
  </si>
  <si>
    <t>12. 10. 2023</t>
  </si>
  <si>
    <t>CZ-CPV:</t>
  </si>
  <si>
    <t>50000000-5</t>
  </si>
  <si>
    <t>CZ-CPA:</t>
  </si>
  <si>
    <t>42</t>
  </si>
  <si>
    <t>Zadavatel:</t>
  </si>
  <si>
    <t>IČ:</t>
  </si>
  <si>
    <t>00278238</t>
  </si>
  <si>
    <t>Město Rtyně v Podkrkonoší, Hronovská 431, 542 33</t>
  </si>
  <si>
    <t>DIČ:</t>
  </si>
  <si>
    <t>CZ00278238</t>
  </si>
  <si>
    <t>Uchazeč:</t>
  </si>
  <si>
    <t>Vyplň údaj</t>
  </si>
  <si>
    <t>Projektant:</t>
  </si>
  <si>
    <t>14561859</t>
  </si>
  <si>
    <t>Ing. Novotný, Vodohospod. kancelář Trutnov</t>
  </si>
  <si>
    <t>CZ5906260701</t>
  </si>
  <si>
    <t>True</t>
  </si>
  <si>
    <t>Zpracovatel:</t>
  </si>
  <si>
    <t>Lenka Benešová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</si>
  <si>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</si>
  <si>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</si>
  <si>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</si>
  <si>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</si>
  <si>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</si>
  <si>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</si>
  <si>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</si>
  <si>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</si>
  <si>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</si>
  <si>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</si>
  <si>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</si>
  <si>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</si>
  <si>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</si>
  <si>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</si>
  <si>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</si>
  <si>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</si>
  <si>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</si>
  <si>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</si>
  <si>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</si>
  <si>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</si>
  <si>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</si>
  <si>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</si>
  <si>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</si>
  <si>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</si>
  <si>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</si>
  <si>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</si>
  <si>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</si>
  <si>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</si>
  <si>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</si>
  <si>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</si>
  <si>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</si>
  <si>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</si>
  <si>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</si>
  <si>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</si>
  <si>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</si>
  <si>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</si>
  <si>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</si>
  <si>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</si>
  <si>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</si>
  <si>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</si>
  <si>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</si>
  <si>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</si>
  <si>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</si>
  <si>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</si>
  <si>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</si>
  <si>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</si>
  <si>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1</t>
  </si>
  <si>
    <t>REKONSTRUKCE VODOJEMU BRODKA</t>
  </si>
  <si>
    <t>STA</t>
  </si>
  <si>
    <t>{df1083e6-c248-4a00-aa58-13c7e34e80af}</t>
  </si>
  <si>
    <t>KRYCÍ LIST SOUPISU PRACÍ</t>
  </si>
  <si>
    <t>Objekt:</t>
  </si>
  <si>
    <t>1 - REKONSTRUKCE VODOJEMU BRODKA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</si>
  <si>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</si>
  <si>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</si>
  <si>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</si>
  <si>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</si>
  <si>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</si>
  <si>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</si>
  <si>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</si>
  <si>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</si>
  <si>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</si>
  <si>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</si>
  <si>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</si>
  <si>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</si>
  <si>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</si>
  <si>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</si>
  <si>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</si>
  <si>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</si>
  <si>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</si>
  <si>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</si>
  <si>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</si>
  <si>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</si>
  <si>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</si>
  <si>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764 - Konstrukce klempířské</t>
  </si>
  <si>
    <t xml:space="preserve">    767 - Konstrukce zámečnické</t>
  </si>
  <si>
    <t xml:space="preserve">    771 - Podlahy z dlaždic</t>
  </si>
  <si>
    <t xml:space="preserve">    781 - Dokončovací práce - obklady</t>
  </si>
  <si>
    <t xml:space="preserve">    782 - Dokončovací práce - obklady z kamene</t>
  </si>
  <si>
    <t xml:space="preserve">    784 - Dokončovací práce - malby a tapety</t>
  </si>
  <si>
    <t>M - Práce a dodávky M</t>
  </si>
  <si>
    <t xml:space="preserve">    21-M - Elektromontáže</t>
  </si>
  <si>
    <t>HZS - Hodinové zúčtovací sazby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</si>
  <si>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</si>
  <si>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</si>
  <si>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</si>
  <si>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</si>
  <si>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</si>
  <si>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 xml:space="preserve">    VRN8 - Přesun stavebních kapacit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</si>
  <si>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</si>
  <si>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</si>
  <si>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</si>
  <si>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</si>
  <si>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</si>
  <si>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</si>
  <si>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</si>
  <si>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</si>
  <si>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</si>
  <si>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</si>
  <si>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</si>
  <si>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</si>
  <si>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</si>
  <si>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</si>
  <si>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</si>
  <si>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</si>
  <si>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</si>
  <si>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</si>
  <si>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111211101</t>
  </si>
  <si>
    <t>Odstranění křovin a stromů průměru kmene do 100 mm i s kořeny sklonu terénu do 1:5 ručně</t>
  </si>
  <si>
    <t>m2</t>
  </si>
  <si>
    <t>4</t>
  </si>
  <si>
    <t>-1381289459</t>
  </si>
  <si>
    <t>VV</t>
  </si>
  <si>
    <t>" plocha odhad "</t>
  </si>
  <si>
    <t>10*10</t>
  </si>
  <si>
    <t>Součet</t>
  </si>
  <si>
    <t>111211231</t>
  </si>
  <si>
    <t>Snesení listnatého klestu D do 30 cm ve svahu do 1:3</t>
  </si>
  <si>
    <t>kus</t>
  </si>
  <si>
    <t>1866190244</t>
  </si>
  <si>
    <t>3</t>
  </si>
  <si>
    <t>112101101</t>
  </si>
  <si>
    <t>Odstranění stromů listnatých průměru kmene přes 100 do 300 mm</t>
  </si>
  <si>
    <t>1210894308</t>
  </si>
  <si>
    <t>112111111</t>
  </si>
  <si>
    <t>Spálení větví všech druhů stromů</t>
  </si>
  <si>
    <t>1749906837</t>
  </si>
  <si>
    <t>5</t>
  </si>
  <si>
    <t>112211111</t>
  </si>
  <si>
    <t>Spálení pařezu D do 0,3 m</t>
  </si>
  <si>
    <t>2010178178</t>
  </si>
  <si>
    <t>6</t>
  </si>
  <si>
    <t>131111333</t>
  </si>
  <si>
    <t>Vrtání jamek pro plotové sloupky D přes 200 do 300 mm ručně s motorovým vrtákem</t>
  </si>
  <si>
    <t>m</t>
  </si>
  <si>
    <t>170472858</t>
  </si>
  <si>
    <t>0,8*59</t>
  </si>
  <si>
    <t>7</t>
  </si>
  <si>
    <t>131111359</t>
  </si>
  <si>
    <t>Příplatek za vtrání v kamenité nebo kořeny prorostlé půdě</t>
  </si>
  <si>
    <t>-1271515477</t>
  </si>
  <si>
    <t>8</t>
  </si>
  <si>
    <t>131313702</t>
  </si>
  <si>
    <t>Hloubení nezapažených jam v nesoudržných horninách třídy těžitelnosti II skupiny 4 ručně</t>
  </si>
  <si>
    <t>m3</t>
  </si>
  <si>
    <t>1995697817</t>
  </si>
  <si>
    <t>" jáma pro výustní objektu "</t>
  </si>
  <si>
    <t>(3,14*1*1)*1,7</t>
  </si>
  <si>
    <t>9</t>
  </si>
  <si>
    <t>162211321</t>
  </si>
  <si>
    <t>Vodorovné přemístění výkopku z horniny třídy těžitelnosti II skupiny 4 a 5 stavebním kolečkem do 10 m</t>
  </si>
  <si>
    <t>710096836</t>
  </si>
  <si>
    <t>" výkopek z jamek pro sloupky "</t>
  </si>
  <si>
    <t>3,335</t>
  </si>
  <si>
    <t>" přebytečný výkopek z jámy pro výustní objekt "</t>
  </si>
  <si>
    <t>5,338-0,942-0,506</t>
  </si>
  <si>
    <t>10</t>
  </si>
  <si>
    <t>162211329</t>
  </si>
  <si>
    <t>Příplatek k vodorovnému přemístění výkopku z horniny třídy těžitelnosti II skupiny 4 a 5 stavebním kolečkem za každých dalších 10 m</t>
  </si>
  <si>
    <t>94758023</t>
  </si>
  <si>
    <t>7,225*4</t>
  </si>
  <si>
    <t>11</t>
  </si>
  <si>
    <t>167111102</t>
  </si>
  <si>
    <t>Nakládání výkopku z hornin třídy těžitelnosti II skupiny 4 a 5 ručně</t>
  </si>
  <si>
    <t>1356290535</t>
  </si>
  <si>
    <t>3,335+5,338</t>
  </si>
  <si>
    <t>12</t>
  </si>
  <si>
    <t>174111101</t>
  </si>
  <si>
    <t>Zásyp jam, šachet rýh nebo kolem objektů sypaninou se zhutněním ručně</t>
  </si>
  <si>
    <t>676622473</t>
  </si>
  <si>
    <t>" zemina, která se vyvrtá pro nové patky oplocení, "</t>
  </si>
  <si>
    <t>" se zasype do jam po odstraněných sloupcích "</t>
  </si>
  <si>
    <t>(3,14*0,15*0,15)*0,8*59</t>
  </si>
  <si>
    <t>Mezisoučet</t>
  </si>
  <si>
    <t>" částečný zásyp jámy pro výustní objekt "</t>
  </si>
  <si>
    <t>(3,14*1*1)*0,4</t>
  </si>
  <si>
    <t>" mínus konus "</t>
  </si>
  <si>
    <t>-(3,14*0,5*0,5)*0,4</t>
  </si>
  <si>
    <t>13</t>
  </si>
  <si>
    <t>175111201</t>
  </si>
  <si>
    <t>Obsypání objektu nad přilehlým původním terénem sypaninou bez prohození, uloženou do 3 m ručně</t>
  </si>
  <si>
    <t>-949486278</t>
  </si>
  <si>
    <t>" obsypání kolem výústního objektu "</t>
  </si>
  <si>
    <t>(3,14*1*1)*0,2</t>
  </si>
  <si>
    <t>" mínus konus částečně "</t>
  </si>
  <si>
    <t>-(3,14*0,44*0,44)*0,2</t>
  </si>
  <si>
    <t>14</t>
  </si>
  <si>
    <t>181111131</t>
  </si>
  <si>
    <t>Plošná úprava terénu do 500 m2 zemina skupiny 1 až 4 nerovnosti přes 150 do 200 mm v rovinně a svahu do 1:5</t>
  </si>
  <si>
    <t>-938938704</t>
  </si>
  <si>
    <t>" odhad "</t>
  </si>
  <si>
    <t>15*15</t>
  </si>
  <si>
    <t>181111134</t>
  </si>
  <si>
    <t>Plošná úprava terénu do 500 m2 zemina skupiny 1 až 4 nerovnosti přes 150 do 200 mm ve svahu přes 1:1</t>
  </si>
  <si>
    <t>1257112215</t>
  </si>
  <si>
    <t>16</t>
  </si>
  <si>
    <t>181311555</t>
  </si>
  <si>
    <t>Rozprostření přebytečné zeminy tl vrstvy přes 250 do 300 mm v rovině nebo ve svahu do 1:5 ručně</t>
  </si>
  <si>
    <t>1518872278</t>
  </si>
  <si>
    <t>" přebytečná zemina z jámy pro "</t>
  </si>
  <si>
    <t>" výustní objekt "</t>
  </si>
  <si>
    <t>3,89/0,3</t>
  </si>
  <si>
    <t>17</t>
  </si>
  <si>
    <t>181411121</t>
  </si>
  <si>
    <t>Založení lučního trávníku výsevem pl do 1000 m2 v rovině a ve svahu do 1:5</t>
  </si>
  <si>
    <t>-958224169</t>
  </si>
  <si>
    <t>18</t>
  </si>
  <si>
    <t>M</t>
  </si>
  <si>
    <t>00572472</t>
  </si>
  <si>
    <t>osivo směs travní krajinná-rovinná</t>
  </si>
  <si>
    <t>kg</t>
  </si>
  <si>
    <t>-50532938</t>
  </si>
  <si>
    <t>225*0,04 'Přepočtené koeficientem množství</t>
  </si>
  <si>
    <t>19</t>
  </si>
  <si>
    <t>181411123</t>
  </si>
  <si>
    <t>Založení lučního trávníku výsevem pl do 1000 m2 ve svahu přes 1:2 do 1:1</t>
  </si>
  <si>
    <t>-334488214</t>
  </si>
  <si>
    <t>20</t>
  </si>
  <si>
    <t>00572474</t>
  </si>
  <si>
    <t>osivo směs travní krajinná-svahová</t>
  </si>
  <si>
    <t>493179237</t>
  </si>
  <si>
    <t>50*0,04 'Přepočtené koeficientem množství</t>
  </si>
  <si>
    <t>185803211</t>
  </si>
  <si>
    <t>Uválcování trávníku v rovině a svahu do 1:5</t>
  </si>
  <si>
    <t>-583040847</t>
  </si>
  <si>
    <t>" 4x "</t>
  </si>
  <si>
    <t>(225+50)*4</t>
  </si>
  <si>
    <t>22</t>
  </si>
  <si>
    <t>186186001</t>
  </si>
  <si>
    <t>D+M Další konfigurace terénu, svahování, úpravy, uhrabání, vysbírání kamenů, apod. dle požadavku investora</t>
  </si>
  <si>
    <t>soub</t>
  </si>
  <si>
    <t>-188246968</t>
  </si>
  <si>
    <t>Zakládání</t>
  </si>
  <si>
    <t>23</t>
  </si>
  <si>
    <t>275313811</t>
  </si>
  <si>
    <t>Základové patky z betonu tř. C 25/30</t>
  </si>
  <si>
    <t>1651608419</t>
  </si>
  <si>
    <t>" betonové patky oplocení "</t>
  </si>
  <si>
    <t>" + prolev "</t>
  </si>
  <si>
    <t>3,335*0,1</t>
  </si>
  <si>
    <t>Svislé a kompletní konstrukce</t>
  </si>
  <si>
    <t>24</t>
  </si>
  <si>
    <t>338171123</t>
  </si>
  <si>
    <t>Osazování sloupků a vzpěr plotových ocelových v přes 2 do 2,6 m se zabetonováním</t>
  </si>
  <si>
    <t>877689330</t>
  </si>
  <si>
    <t>25</t>
  </si>
  <si>
    <t>55342299r</t>
  </si>
  <si>
    <t>sloupek plotový průběžný PZ a komaxitový 2500/48x1,5 mm vč. čepičky - barva zelená</t>
  </si>
  <si>
    <t>1849544209</t>
  </si>
  <si>
    <t>26</t>
  </si>
  <si>
    <t>55342399r</t>
  </si>
  <si>
    <t>vzpěra plotová 38x1,5 mm včetně krytky s uchem 2500 mm vč. čepičky - barva zelená</t>
  </si>
  <si>
    <t>1712101204</t>
  </si>
  <si>
    <t>27</t>
  </si>
  <si>
    <t>55342499r</t>
  </si>
  <si>
    <t>sloupek plotový pro uchycení brány výšky 2500 mm vč. čepičky - barva zelená</t>
  </si>
  <si>
    <t>-1838150768</t>
  </si>
  <si>
    <t>28</t>
  </si>
  <si>
    <t>55342202</t>
  </si>
  <si>
    <t>objímka pro uchycení vzpěry na sloupek D 40-50mm - barva zelená</t>
  </si>
  <si>
    <t>386445645</t>
  </si>
  <si>
    <t>29</t>
  </si>
  <si>
    <t>348101240</t>
  </si>
  <si>
    <t>Osazení a seřízení vrat nebo vrátek k oplocení na ocelové sloupky pl přes 6 do 8 m2</t>
  </si>
  <si>
    <t>-804404303</t>
  </si>
  <si>
    <t>30</t>
  </si>
  <si>
    <t>55342363</t>
  </si>
  <si>
    <t>brána plotová dvoukřídlá Pz s PVC vrstvou 4000x1730mm vč. zámku, štítku a kliky</t>
  </si>
  <si>
    <t>-521532350</t>
  </si>
  <si>
    <t>31</t>
  </si>
  <si>
    <t>348401130</t>
  </si>
  <si>
    <t>Montáž oplocení ze strojového pletiva s napínacími dráty v přes 1,6 do 2,0 m</t>
  </si>
  <si>
    <t>1906641620</t>
  </si>
  <si>
    <t>32</t>
  </si>
  <si>
    <t>31327515</t>
  </si>
  <si>
    <t>pletivo drátěné plastifikované se čtvercovými oky 55/2,5mm v 2000mm - barva zelená</t>
  </si>
  <si>
    <t>303228557</t>
  </si>
  <si>
    <t>120*1,08 "Přepočtené koeficientem množství</t>
  </si>
  <si>
    <t>33</t>
  </si>
  <si>
    <t>348401350</t>
  </si>
  <si>
    <t>Rozvinutí, montáž a napnutí napínacího drátu na oplocení</t>
  </si>
  <si>
    <t>23336203</t>
  </si>
  <si>
    <t>120*3</t>
  </si>
  <si>
    <t>34</t>
  </si>
  <si>
    <t>15619100</t>
  </si>
  <si>
    <t>drát kruhový poplastovaný napínací 2,5/3,5mm</t>
  </si>
  <si>
    <t>515075175</t>
  </si>
  <si>
    <t>360*1,05 "Přepočtené koeficientem množství</t>
  </si>
  <si>
    <t>35</t>
  </si>
  <si>
    <t>348401360</t>
  </si>
  <si>
    <t>Přiháčkování strojového pletiva k napínacímu drátu na oplocení</t>
  </si>
  <si>
    <t>-1613107742</t>
  </si>
  <si>
    <t>36</t>
  </si>
  <si>
    <t>348401777r</t>
  </si>
  <si>
    <t>Napínací strojek Zn+PVC na oplocení ze strojového pletiva</t>
  </si>
  <si>
    <t>-311746852</t>
  </si>
  <si>
    <t>37</t>
  </si>
  <si>
    <t>348401888r</t>
  </si>
  <si>
    <t>D+M Další spojovací, pomocný a montážní materiál pro oplocení dle potřeby</t>
  </si>
  <si>
    <t>-484720671</t>
  </si>
  <si>
    <t>Vodorovné konstrukce</t>
  </si>
  <si>
    <t>38</t>
  </si>
  <si>
    <t>411388531</t>
  </si>
  <si>
    <t>Zabetonování otvorů pl do 1 m2 ve stropech</t>
  </si>
  <si>
    <t>999539897</t>
  </si>
  <si>
    <t>" ceně je bednění, odbednění, výztuž "</t>
  </si>
  <si>
    <t>" podpěrná konstrukce "</t>
  </si>
  <si>
    <t>" zabetonování otvoru po sklobetonových tvárnicích "</t>
  </si>
  <si>
    <t>1,9*2,3*0,2</t>
  </si>
  <si>
    <t>39</t>
  </si>
  <si>
    <t>451572666</t>
  </si>
  <si>
    <t>Obsyp výustního objektu z hrubého štěrku</t>
  </si>
  <si>
    <t>336381928</t>
  </si>
  <si>
    <t>" v ceně je i obsypání místa napojení "</t>
  </si>
  <si>
    <t>" potrubí přítoku pískem "</t>
  </si>
  <si>
    <t>(3,14*1*1)*1,3</t>
  </si>
  <si>
    <t>" - šachta "</t>
  </si>
  <si>
    <t>-(3,14*0,5*0,5)*1,3</t>
  </si>
  <si>
    <t>Úpravy povrchů, podlahy a osazování výplní</t>
  </si>
  <si>
    <t>40</t>
  </si>
  <si>
    <t>619991001</t>
  </si>
  <si>
    <t>Zakrytí podlah fólií přilepenou lepící páskou</t>
  </si>
  <si>
    <t>-1898211479</t>
  </si>
  <si>
    <t>41</t>
  </si>
  <si>
    <t>619991011</t>
  </si>
  <si>
    <t>Obalení konstrukcí a prvků fólií přilepenou lepící páskou</t>
  </si>
  <si>
    <t>-1402541398</t>
  </si>
  <si>
    <t>621211021</t>
  </si>
  <si>
    <t>Montáž kontaktního zateplení vnějších podhledů lepením a mechanickým kotvením polystyrénových desek do betonu nebo zdiva tl přes 80 do 120 mm</t>
  </si>
  <si>
    <t>-563506767</t>
  </si>
  <si>
    <t>43</t>
  </si>
  <si>
    <t>28375938</t>
  </si>
  <si>
    <t>deska EPS 70 fasádní λ=0,039 tl 100mm</t>
  </si>
  <si>
    <t>884982688</t>
  </si>
  <si>
    <t>72*1,05 'Přepočtené koeficientem množství</t>
  </si>
  <si>
    <t>44</t>
  </si>
  <si>
    <t>622111333</t>
  </si>
  <si>
    <t>Potažení vnějších ploch druhou vrstvou tmele</t>
  </si>
  <si>
    <t>564558293</t>
  </si>
  <si>
    <t>45</t>
  </si>
  <si>
    <t>622131121</t>
  </si>
  <si>
    <t>Penetrační nátěr vnějších stěn nanášený ručně</t>
  </si>
  <si>
    <t>1744257252</t>
  </si>
  <si>
    <t>144*2</t>
  </si>
  <si>
    <t>46</t>
  </si>
  <si>
    <t>622135011</t>
  </si>
  <si>
    <t>Vyrovnání podkladu vnějších stěn tmelem tl do 2 mm</t>
  </si>
  <si>
    <t>652055173</t>
  </si>
  <si>
    <t>" vyspravení a vyrovnání vnějšího povrchu "</t>
  </si>
  <si>
    <t>" horní části AK "</t>
  </si>
  <si>
    <t>50</t>
  </si>
  <si>
    <t>47</t>
  </si>
  <si>
    <t>622135095</t>
  </si>
  <si>
    <t>Příplatek k vyrovnání vnějších stěn tmelem za každý dalších 1 mm tl</t>
  </si>
  <si>
    <t>789939870</t>
  </si>
  <si>
    <t>50*8</t>
  </si>
  <si>
    <t>48</t>
  </si>
  <si>
    <t>622142001</t>
  </si>
  <si>
    <t>Potažení vnějších stěn sklovláknitým pletivem vtlačeným do tenkovrstvé hmoty</t>
  </si>
  <si>
    <t>1509391669</t>
  </si>
  <si>
    <t>49</t>
  </si>
  <si>
    <t>622142001r</t>
  </si>
  <si>
    <t>Potažení vnějších stěn sklovláknitým pletivem vtlačeným do tenkovrstvé hmoty - pancéřová perlinka</t>
  </si>
  <si>
    <t>1441506613</t>
  </si>
  <si>
    <t>622251101</t>
  </si>
  <si>
    <t>Příplatek k cenám kontaktního zateplení vnějších stěn za zápustnou montáž a použití tepelněizolačních zátek z polystyrenu</t>
  </si>
  <si>
    <t>-695345016</t>
  </si>
  <si>
    <t>51</t>
  </si>
  <si>
    <t>622251211</t>
  </si>
  <si>
    <t>Příplatek k cenám kontaktního zateplení vnějších stěn za zesílení vyztužení základní vrstvy</t>
  </si>
  <si>
    <t>-986489973</t>
  </si>
  <si>
    <t>52</t>
  </si>
  <si>
    <t>622251231</t>
  </si>
  <si>
    <t>Montáž každé další kotvy přes 8 ks/m2 zápustné kotvení kontaktního zateplení vnějších stěn</t>
  </si>
  <si>
    <t>1689489863</t>
  </si>
  <si>
    <t>72*2</t>
  </si>
  <si>
    <t>53</t>
  </si>
  <si>
    <t>59051209</t>
  </si>
  <si>
    <t>hmoždinka ETA univerzální šroubovací fasádní s kovovým trnem pro montáž TI 8x60x115mm</t>
  </si>
  <si>
    <t>572958099</t>
  </si>
  <si>
    <t>54</t>
  </si>
  <si>
    <t>629995101</t>
  </si>
  <si>
    <t>Očištění vnějších ploch tlakovou vodou</t>
  </si>
  <si>
    <t>304652757</t>
  </si>
  <si>
    <t>55</t>
  </si>
  <si>
    <t>637211666r</t>
  </si>
  <si>
    <t>Okapový chodník z pískovcových kostek</t>
  </si>
  <si>
    <t>-1587150462</t>
  </si>
  <si>
    <t>" cena včetně zemních prací "</t>
  </si>
  <si>
    <t>" a nutných štěrkových a pískových podsypů "</t>
  </si>
  <si>
    <t>" + geotextílie "</t>
  </si>
  <si>
    <t>56</t>
  </si>
  <si>
    <t>637311122</t>
  </si>
  <si>
    <t>Okapový chodník z betonových chodníkových obrubníků stojatých lože beton</t>
  </si>
  <si>
    <t>2021135006</t>
  </si>
  <si>
    <t>1,35*4+5*2</t>
  </si>
  <si>
    <t>Trubní vedení</t>
  </si>
  <si>
    <t>57</t>
  </si>
  <si>
    <t>452112122</t>
  </si>
  <si>
    <t>Osazení betonových prstenců nebo rámů v přes 100 do 200 mm pod poklopy a mříže - výustní objekt</t>
  </si>
  <si>
    <t>-1259675425</t>
  </si>
  <si>
    <t>58</t>
  </si>
  <si>
    <t>59224188</t>
  </si>
  <si>
    <t>prstenec šachtový vyrovnávací betonový 625x140x120mm</t>
  </si>
  <si>
    <t>-1508565851</t>
  </si>
  <si>
    <t>59</t>
  </si>
  <si>
    <t>891211222</t>
  </si>
  <si>
    <t>Montáž vodovodních šoupátek s ručním kolečkem v šachtách DN 50</t>
  </si>
  <si>
    <t>955362951</t>
  </si>
  <si>
    <t>60</t>
  </si>
  <si>
    <t>42222244</t>
  </si>
  <si>
    <t>Vzdušník DN 50</t>
  </si>
  <si>
    <t>-1453058496</t>
  </si>
  <si>
    <t>61</t>
  </si>
  <si>
    <t>891266331</t>
  </si>
  <si>
    <t>Montáž vtokových košů v objektech DN 100</t>
  </si>
  <si>
    <t>18248679</t>
  </si>
  <si>
    <t>62</t>
  </si>
  <si>
    <t>42692303</t>
  </si>
  <si>
    <t>koš vtokový přírubový nerezový DN 100</t>
  </si>
  <si>
    <t>-156157005</t>
  </si>
  <si>
    <t>63</t>
  </si>
  <si>
    <t>891279999r</t>
  </si>
  <si>
    <t xml:space="preserve">Dod. + Mtž.  Dávkovací stanice chlóru (chlorátor sada) + potrubí + armatury + dávkovací čerpadlo - komplet </t>
  </si>
  <si>
    <t>-372466706</t>
  </si>
  <si>
    <t>64</t>
  </si>
  <si>
    <t>891319111</t>
  </si>
  <si>
    <t>Montáž navrtávacích pasů na potrubí z jakýchkoli trub DN 150</t>
  </si>
  <si>
    <t>163651882</t>
  </si>
  <si>
    <t>65</t>
  </si>
  <si>
    <t>42273457</t>
  </si>
  <si>
    <t>pás navrtávací z tvárné litiny DN 150</t>
  </si>
  <si>
    <t>-736745005</t>
  </si>
  <si>
    <t>66</t>
  </si>
  <si>
    <t>894411311</t>
  </si>
  <si>
    <t>Osazení betonových nebo železobetonových dílců pro šachty skruží rovných - výustní objekt</t>
  </si>
  <si>
    <t>1845752855</t>
  </si>
  <si>
    <t>67</t>
  </si>
  <si>
    <t>59224052</t>
  </si>
  <si>
    <t>skruž pro kanalizační šachty se zabudovanými stupadly 100x100x12cm</t>
  </si>
  <si>
    <t>436012701</t>
  </si>
  <si>
    <t>68</t>
  </si>
  <si>
    <t>894412411</t>
  </si>
  <si>
    <t>Osazení betonových nebo železobetonových dílců pro šachty skruží přechodových - výustní objekt</t>
  </si>
  <si>
    <t>-1487554101</t>
  </si>
  <si>
    <t>69</t>
  </si>
  <si>
    <t>59224167</t>
  </si>
  <si>
    <t>skruž betonová přechodová 62,5/100x60x12cm, stupadla poplastovaná (kónus)</t>
  </si>
  <si>
    <t>202907162</t>
  </si>
  <si>
    <t>70</t>
  </si>
  <si>
    <t>899104112</t>
  </si>
  <si>
    <t>Osazení poklopů litinových, ocelových nebo železobetonových včetně rámů pro třídu zatížení D400, E600</t>
  </si>
  <si>
    <t>-1966276195</t>
  </si>
  <si>
    <t>" obdobná položka - nerezový "</t>
  </si>
  <si>
    <t>" poklop s panty na vstupu do "</t>
  </si>
  <si>
    <t>" dolní AK "</t>
  </si>
  <si>
    <t>" ve stropu kapličky "</t>
  </si>
  <si>
    <t>71</t>
  </si>
  <si>
    <t>552410666</t>
  </si>
  <si>
    <t>poklop vstupní nerezový s panty vč. rámu 600x600 mm na vstupu do dolní AK</t>
  </si>
  <si>
    <t>613163765</t>
  </si>
  <si>
    <t>72</t>
  </si>
  <si>
    <t>552410667</t>
  </si>
  <si>
    <t>poklop vstupní nerezový s panty otevíravý nahoru zateplený 600x600 mm - strop kapličky</t>
  </si>
  <si>
    <t>-616660159</t>
  </si>
  <si>
    <t>73</t>
  </si>
  <si>
    <t>899104211</t>
  </si>
  <si>
    <t>Demontáž poklopů litinových nebo ocelových včetně rámů hmotnosti přes 150 kg</t>
  </si>
  <si>
    <t>839779816</t>
  </si>
  <si>
    <t>" vstupní poklop do AK "</t>
  </si>
  <si>
    <t>" poklop ve stropu kapličky "</t>
  </si>
  <si>
    <t>74</t>
  </si>
  <si>
    <t>899204112</t>
  </si>
  <si>
    <t>Osazení mříží litinových včetně rámů pro třídu zatížení D400, E600</t>
  </si>
  <si>
    <t>-1840767555</t>
  </si>
  <si>
    <t>75</t>
  </si>
  <si>
    <t>55241040</t>
  </si>
  <si>
    <t xml:space="preserve">mříž litinová kulatá průměru 600 mm vč. rámu  D400 - výustní objekt</t>
  </si>
  <si>
    <t>1964955543</t>
  </si>
  <si>
    <t>76</t>
  </si>
  <si>
    <t>899713111</t>
  </si>
  <si>
    <t>Orientační tabulky na sloupku betonovém nebo ocelovém</t>
  </si>
  <si>
    <t>-1223868289</t>
  </si>
  <si>
    <t>" Dod. + Mtž. orientační sloupek "</t>
  </si>
  <si>
    <t>" u výústního objektu "</t>
  </si>
  <si>
    <t>" vč. betonové patky "</t>
  </si>
  <si>
    <t>77</t>
  </si>
  <si>
    <t>900900111r</t>
  </si>
  <si>
    <t>D+M Nové odvětrání vodních komor DN 100, nerezové potrubí s kolenem dolů, síťka, mřížka, filtr</t>
  </si>
  <si>
    <t>1171836363</t>
  </si>
  <si>
    <t>Ostatní konstrukce a práce, bourání</t>
  </si>
  <si>
    <t>78</t>
  </si>
  <si>
    <t>933901111</t>
  </si>
  <si>
    <t>Provedení zkoušky vodotěsnosti nádrže do 1000 m3</t>
  </si>
  <si>
    <t>-303372484</t>
  </si>
  <si>
    <t>79</t>
  </si>
  <si>
    <t>08211321</t>
  </si>
  <si>
    <t>voda pitná pro ostatní odběratele</t>
  </si>
  <si>
    <t>-2089960176</t>
  </si>
  <si>
    <t>80</t>
  </si>
  <si>
    <t>933901311</t>
  </si>
  <si>
    <t>Naplnění a vyprázdnění nádrže pro propláchnutí do 1000 m3</t>
  </si>
  <si>
    <t>1388002239</t>
  </si>
  <si>
    <t>81</t>
  </si>
  <si>
    <t>936311111</t>
  </si>
  <si>
    <t>Zabetonování potrubí ve vynechaných otvorech z betonu se zvýšenými nároky C 25/30 pl otvoru 0,25 m2</t>
  </si>
  <si>
    <t>-1370802648</t>
  </si>
  <si>
    <t>0,8</t>
  </si>
  <si>
    <t>82</t>
  </si>
  <si>
    <t>938901411</t>
  </si>
  <si>
    <t>Dezinfekce nádrže roztokem chlornanu sodného</t>
  </si>
  <si>
    <t>863740926</t>
  </si>
  <si>
    <t>83</t>
  </si>
  <si>
    <t>941111131</t>
  </si>
  <si>
    <t>Montáž lešení řadového trubkového lehkého s podlahami zatížení do 200 kg/m2 š od 1,2 do 1,5 m v do 10 m</t>
  </si>
  <si>
    <t>1843317209</t>
  </si>
  <si>
    <t>(3,9+1,5*2+3,9+1,5*2+3,9+1,5*2+3,9+1,5*2)*4,4</t>
  </si>
  <si>
    <t>84</t>
  </si>
  <si>
    <t>941111231</t>
  </si>
  <si>
    <t>Příplatek k lešení řadovému trubkovému lehkému s podlahami do 200 kg/m2 š od 1,2 do 1,5 m v do 10 m za každý den použití</t>
  </si>
  <si>
    <t>72939713</t>
  </si>
  <si>
    <t>121,44*60</t>
  </si>
  <si>
    <t>85</t>
  </si>
  <si>
    <t>941111831</t>
  </si>
  <si>
    <t>Demontáž lešení řadového trubkového lehkého s podlahami zatížení do 200 kg/m2 š od 1,2 do 1,5 m v do 10 m</t>
  </si>
  <si>
    <t>-918997606</t>
  </si>
  <si>
    <t>86</t>
  </si>
  <si>
    <t>949101112</t>
  </si>
  <si>
    <t>Lešení pomocné pro objekty pozemních staveb s lešeňovou podlahou v přes 1,9 do 3,5 m zatížení do 150 kg/m2</t>
  </si>
  <si>
    <t>-17680866</t>
  </si>
  <si>
    <t>" vnitřní "</t>
  </si>
  <si>
    <t>78,5+9</t>
  </si>
  <si>
    <t>87</t>
  </si>
  <si>
    <t>952901411</t>
  </si>
  <si>
    <t>Vyčištění ostatních objektů (kanálů, zásobníků, kůlen) při jakékoliv výšce podlaží</t>
  </si>
  <si>
    <t>-200605998</t>
  </si>
  <si>
    <t>" dolní a horní prostor AK "</t>
  </si>
  <si>
    <t>2*9</t>
  </si>
  <si>
    <t>88</t>
  </si>
  <si>
    <t>952902121</t>
  </si>
  <si>
    <t>Čištění budov zametení drsných podlah</t>
  </si>
  <si>
    <t>-157010763</t>
  </si>
  <si>
    <t>9*2*4</t>
  </si>
  <si>
    <t>89</t>
  </si>
  <si>
    <t>952903112</t>
  </si>
  <si>
    <t>Vyčištění objektů ČOV, nádrží, žlabů a kanálů při v do 3,5 m</t>
  </si>
  <si>
    <t>-1014276077</t>
  </si>
  <si>
    <t>3,14*5*5</t>
  </si>
  <si>
    <t>90</t>
  </si>
  <si>
    <t>952903119</t>
  </si>
  <si>
    <t>Příplatek za vyčištění prostor v přes 3,5 m čištění objektů ČOV, nádrží, žlabů a kanálů</t>
  </si>
  <si>
    <t>272864125</t>
  </si>
  <si>
    <t>91</t>
  </si>
  <si>
    <t>955955001</t>
  </si>
  <si>
    <t>D+M Výstražné tabulky "Vodní zdroj - pásmo hygienické ochrany I. stupně" a "Nepovolaným vstup zakázán" na oplocení VDJ</t>
  </si>
  <si>
    <t>1749283160</t>
  </si>
  <si>
    <t>92</t>
  </si>
  <si>
    <t>955966977</t>
  </si>
  <si>
    <t>Demontáž původního vystrojení VDJ a odvoz na místo, které určí investor, nebo provozovatel</t>
  </si>
  <si>
    <t>-1448128368</t>
  </si>
  <si>
    <t>" Demontované vystrojení bude buď odvezeno "</t>
  </si>
  <si>
    <t>" do sběrných surovin, nebo uloženo na místo, "</t>
  </si>
  <si>
    <t>" které určí investor, či provozovatel "</t>
  </si>
  <si>
    <t>" cena zahrnuje i demontáž původních žebříků "</t>
  </si>
  <si>
    <t xml:space="preserve">" madel, kovové nosné mříže osazené nad  "</t>
  </si>
  <si>
    <t>" nosníky u sklobeton. tvárnic "</t>
  </si>
  <si>
    <t>93</t>
  </si>
  <si>
    <t>962081141r</t>
  </si>
  <si>
    <t>Bourání podlah ze skleněných tvárnic tl do 200 mm</t>
  </si>
  <si>
    <t>-286582349</t>
  </si>
  <si>
    <t>" sklobeton tvárnice v podlaze AK "</t>
  </si>
  <si>
    <t>1,6*2</t>
  </si>
  <si>
    <t>94</t>
  </si>
  <si>
    <t>966052121</t>
  </si>
  <si>
    <t>Bourání sloupků a vzpěr ŽB plotových s betonovou patkou</t>
  </si>
  <si>
    <t>1776958733</t>
  </si>
  <si>
    <t>95</t>
  </si>
  <si>
    <t>966071822</t>
  </si>
  <si>
    <t>Rozebrání oplocení z drátěného pletiva se čtvercovými oky v přes 1,6 do 2,0 m</t>
  </si>
  <si>
    <t>2118649868</t>
  </si>
  <si>
    <t>96</t>
  </si>
  <si>
    <t>966073812</t>
  </si>
  <si>
    <t>Rozebrání vrat a vrátek k oplocení pl přes 6 do 10 m2</t>
  </si>
  <si>
    <t>581929378</t>
  </si>
  <si>
    <t>97</t>
  </si>
  <si>
    <t>968072455</t>
  </si>
  <si>
    <t>Vybourání kovových dveřních zárubní pl do 2 m2</t>
  </si>
  <si>
    <t>1443835569</t>
  </si>
  <si>
    <t>" vybourání starých ocelových rámů "</t>
  </si>
  <si>
    <t xml:space="preserve">" futer původních dveří  - vstup do AK a VK "</t>
  </si>
  <si>
    <t>1,3*1,5</t>
  </si>
  <si>
    <t>" rám vstupu do AK "</t>
  </si>
  <si>
    <t>0,9*1,97</t>
  </si>
  <si>
    <t>98</t>
  </si>
  <si>
    <t>976074131</t>
  </si>
  <si>
    <t>Vybourání kotevních želez ze zdiva cihelného na MC - odhad</t>
  </si>
  <si>
    <t>-1302006562</t>
  </si>
  <si>
    <t>99</t>
  </si>
  <si>
    <t>976075211</t>
  </si>
  <si>
    <t>Vybourání ocelových konzol hmotnosti do 20 kg - odhad</t>
  </si>
  <si>
    <t>t</t>
  </si>
  <si>
    <t>-1914750103</t>
  </si>
  <si>
    <t>100</t>
  </si>
  <si>
    <t>976082131</t>
  </si>
  <si>
    <t>Vybourání objímek, držáků nebo věšáků ze zdiva cihelného - odhad</t>
  </si>
  <si>
    <t>-1797363664</t>
  </si>
  <si>
    <t>101</t>
  </si>
  <si>
    <t>977151118</t>
  </si>
  <si>
    <t>Jádrové vrty diamantovými korunkami do stavebních materiálů D přes 90 do 100 mm</t>
  </si>
  <si>
    <t>1175025905</t>
  </si>
  <si>
    <t>" převrtání stávajících prostupů "</t>
  </si>
  <si>
    <t>" + pro nové odvětrání VK "</t>
  </si>
  <si>
    <t>1,5</t>
  </si>
  <si>
    <t>102</t>
  </si>
  <si>
    <t>977151123</t>
  </si>
  <si>
    <t>Jádrové vrty diamantovými korunkami do stavebních materiálů D přes 130 do 150 mm</t>
  </si>
  <si>
    <t>2066531805</t>
  </si>
  <si>
    <t>103</t>
  </si>
  <si>
    <t>589102999r</t>
  </si>
  <si>
    <t>Kartáčování podlah vodních komor rotačním kartáčem</t>
  </si>
  <si>
    <t>-25118351</t>
  </si>
  <si>
    <t>104</t>
  </si>
  <si>
    <t>978015391</t>
  </si>
  <si>
    <t>Otlučení (osekání) vnější vápenné nebo vápenocementové omítky stupně členitosti 1 a 2 v rozsahu přes 80 do 100 %</t>
  </si>
  <si>
    <t>-1958057915</t>
  </si>
  <si>
    <t>" vnější povrch kapličky "</t>
  </si>
  <si>
    <t>" vnější část spoj. krčku a křídel vstup. schodiště "</t>
  </si>
  <si>
    <t>105</t>
  </si>
  <si>
    <t>985131111</t>
  </si>
  <si>
    <t>Očištění ploch stěn, rubu kleneb a podlah tlakovou vodou</t>
  </si>
  <si>
    <t>1301603335</t>
  </si>
  <si>
    <t>" podlaha vodních komor "</t>
  </si>
  <si>
    <t>" ostění otvoru vstupu do AK a VK "</t>
  </si>
  <si>
    <t>(1,3*2+1,5*2)*0,45</t>
  </si>
  <si>
    <t>" stěny dolní AK "</t>
  </si>
  <si>
    <t>" podlaha dolní AK "</t>
  </si>
  <si>
    <t>" stěny a strop horní AK "</t>
  </si>
  <si>
    <t>106</t>
  </si>
  <si>
    <t>985131311</t>
  </si>
  <si>
    <t>Ruční dočištění ploch stěn, rubu kleneb a podlah ocelových kartáči</t>
  </si>
  <si>
    <t>866547682</t>
  </si>
  <si>
    <t>" horní část stropu horní AK "</t>
  </si>
  <si>
    <t>" ostění vstupu do AK a VK "</t>
  </si>
  <si>
    <t>2,52</t>
  </si>
  <si>
    <t>107</t>
  </si>
  <si>
    <t>985132111</t>
  </si>
  <si>
    <t>Očištění ploch líce kleneb a podhledů tlakovou vodou</t>
  </si>
  <si>
    <t>111839730</t>
  </si>
  <si>
    <t>" strop horní AK "</t>
  </si>
  <si>
    <t>" strop dolní AK "</t>
  </si>
  <si>
    <t>108</t>
  </si>
  <si>
    <t>985132311</t>
  </si>
  <si>
    <t>Ruční dočištění ploch líce kleneb a podhledů ocelových kartáči</t>
  </si>
  <si>
    <t>-2128940863</t>
  </si>
  <si>
    <t>109</t>
  </si>
  <si>
    <t>985139111</t>
  </si>
  <si>
    <t>Příplatek k očištění ploch za práci ve stísněném prostoru</t>
  </si>
  <si>
    <t>-2071801675</t>
  </si>
  <si>
    <t>110</t>
  </si>
  <si>
    <t>985139112</t>
  </si>
  <si>
    <t>Příplatek k očištění ploch za plochu do 10 m2 jednotlivě</t>
  </si>
  <si>
    <t>-60151776</t>
  </si>
  <si>
    <t>9*3+2,52</t>
  </si>
  <si>
    <t>111</t>
  </si>
  <si>
    <t>985311112</t>
  </si>
  <si>
    <t>Reprofilace stěn cementovou sanační maltou tl přes 10 do 20 mm</t>
  </si>
  <si>
    <t>1825011722</t>
  </si>
  <si>
    <t>" stěny horní AK "</t>
  </si>
  <si>
    <t>112</t>
  </si>
  <si>
    <t>985311212</t>
  </si>
  <si>
    <t>Reprofilace líce kleneb a podhledů cementovou sanační maltou tl přes 10 do 20 mm</t>
  </si>
  <si>
    <t>-1941975311</t>
  </si>
  <si>
    <t>" podhled horní AK "</t>
  </si>
  <si>
    <t>" podhled dolní AK "</t>
  </si>
  <si>
    <t>113</t>
  </si>
  <si>
    <t>985311312</t>
  </si>
  <si>
    <t>Reprofilace rubu kleneb a podlah cementovou sanační maltou tl přes 10 do 20 mm</t>
  </si>
  <si>
    <t>1462684701</t>
  </si>
  <si>
    <t>114</t>
  </si>
  <si>
    <t>985311911</t>
  </si>
  <si>
    <t>Příplatek při reprofilaci sanační maltou za práci ve stísněném prostoru</t>
  </si>
  <si>
    <t>-1119213350</t>
  </si>
  <si>
    <t>115</t>
  </si>
  <si>
    <t>985311912</t>
  </si>
  <si>
    <t>Příplatek při reprofilaci sanační maltou za plochu do 10 m2 jednotlivě</t>
  </si>
  <si>
    <t>1165620318</t>
  </si>
  <si>
    <t>9+9+9+2,52+6</t>
  </si>
  <si>
    <t>116</t>
  </si>
  <si>
    <t>985312114</t>
  </si>
  <si>
    <t>Stěrka k vyrovnání betonových ploch stěn tl do 5 mm</t>
  </si>
  <si>
    <t>1622030567</t>
  </si>
  <si>
    <t>" správková malta "</t>
  </si>
  <si>
    <t>117</t>
  </si>
  <si>
    <t>985312124</t>
  </si>
  <si>
    <t>Stěrka k vyrovnání betonových ploch líce kleneb a podhledů tl do 5 mm</t>
  </si>
  <si>
    <t>125081428</t>
  </si>
  <si>
    <t>118</t>
  </si>
  <si>
    <t>985312134</t>
  </si>
  <si>
    <t>Stěrka k vyrovnání betonových ploch rubu kleneb a podlah tl do 5 mm</t>
  </si>
  <si>
    <t>771930519</t>
  </si>
  <si>
    <t>119</t>
  </si>
  <si>
    <t>985312191</t>
  </si>
  <si>
    <t>Příplatek ke stěrce pro vyrovnání betonových ploch za práci ve stísněném prostoru</t>
  </si>
  <si>
    <t>1410597191</t>
  </si>
  <si>
    <t>" horní část stropu AK "</t>
  </si>
  <si>
    <t>120</t>
  </si>
  <si>
    <t>985312192</t>
  </si>
  <si>
    <t>Příplatek ke stěrce pro vyrovnání betonových ploch za plochu do 10 m2 jednotlivě</t>
  </si>
  <si>
    <t>-26362338</t>
  </si>
  <si>
    <t>9*3+2,52+6</t>
  </si>
  <si>
    <t>121</t>
  </si>
  <si>
    <t>985312999</t>
  </si>
  <si>
    <t>Oprava - reprofilace vnitřní části spojovacího krčku</t>
  </si>
  <si>
    <t>235532592</t>
  </si>
  <si>
    <t>122</t>
  </si>
  <si>
    <t>985321212</t>
  </si>
  <si>
    <t>Ochranný nátěr výztuže na epoxidové bázi rubu kleneb a podlah 1 vrstva tl 1 mm</t>
  </si>
  <si>
    <t>566137835</t>
  </si>
  <si>
    <t>" ošetření odhalené výztuže "</t>
  </si>
  <si>
    <t>" stropu horní AK inhibitorem koroze "</t>
  </si>
  <si>
    <t>123</t>
  </si>
  <si>
    <t>985321912</t>
  </si>
  <si>
    <t>Příplatek k cenám ochranného nátěru výztuže za plochu do 10 m2 jednotlivě</t>
  </si>
  <si>
    <t>2100184290</t>
  </si>
  <si>
    <t>124</t>
  </si>
  <si>
    <t>985331214</t>
  </si>
  <si>
    <t>Dodatečné vlepování betonářské výztuže D 14 mm do chemické malty včetně vyvrtání otvoru</t>
  </si>
  <si>
    <t>-916883886</t>
  </si>
  <si>
    <t>" navrtání do stávající beton. podlahy v místě dobetonávky stropu "</t>
  </si>
  <si>
    <t>" po obvodu otvoru z důvodu provázání s dobetonávkou "</t>
  </si>
  <si>
    <t>0,15*72</t>
  </si>
  <si>
    <t>125</t>
  </si>
  <si>
    <t>13021014</t>
  </si>
  <si>
    <t>tyč ocelová kruhová žebírková DIN 488 jakost B500B (10 505) výztuž do betonu D 14mm</t>
  </si>
  <si>
    <t>-1108701230</t>
  </si>
  <si>
    <t>10,8*1,2084*0,001*1,08</t>
  </si>
  <si>
    <t>126</t>
  </si>
  <si>
    <t>985331911</t>
  </si>
  <si>
    <t>Příplatek k dodatečnému vlepování betonářské výztuže za práci ve stísněném prostoru</t>
  </si>
  <si>
    <t>92750932</t>
  </si>
  <si>
    <t>127</t>
  </si>
  <si>
    <t>985331912</t>
  </si>
  <si>
    <t>Příplatek k dodatečnému vlepování betonářské výztuže za délku do 1 m jednotlivě</t>
  </si>
  <si>
    <t>-1990782795</t>
  </si>
  <si>
    <t>128</t>
  </si>
  <si>
    <t>988988745</t>
  </si>
  <si>
    <t>D+M Vyvrtání kruhového otvoru ve skruži výustního objektu a nasunutí potrubí přítoku + utěsnění prostupu</t>
  </si>
  <si>
    <t>604452156</t>
  </si>
  <si>
    <t>129</t>
  </si>
  <si>
    <t>993111111</t>
  </si>
  <si>
    <t>Dovoz a odvoz lešení řadového do 10 km včetně naložení a složení</t>
  </si>
  <si>
    <t>-1904988323</t>
  </si>
  <si>
    <t>997</t>
  </si>
  <si>
    <t>Přesun sutě</t>
  </si>
  <si>
    <t>130</t>
  </si>
  <si>
    <t>997013211</t>
  </si>
  <si>
    <t>Vnitrostaveništní doprava suti a vybouraných hmot pro budovy v do 6 m ručně</t>
  </si>
  <si>
    <t>-1990148751</t>
  </si>
  <si>
    <t>131</t>
  </si>
  <si>
    <t>997013501</t>
  </si>
  <si>
    <t>Odvoz suti a vybouraných hmot na skládku nebo meziskládku do 1 km se složením</t>
  </si>
  <si>
    <t>-2034369613</t>
  </si>
  <si>
    <t>132</t>
  </si>
  <si>
    <t>997013509</t>
  </si>
  <si>
    <t>Příplatek k odvozu suti a vybouraných hmot na skládku ZKD 1 km přes 1 km</t>
  </si>
  <si>
    <t>-1103927252</t>
  </si>
  <si>
    <t>20,259*4</t>
  </si>
  <si>
    <t>133</t>
  </si>
  <si>
    <t>997013631</t>
  </si>
  <si>
    <t>Poplatek za uložení na skládce (skládkovné) stavebního odpadu směsného kód odpadu 17 09 04</t>
  </si>
  <si>
    <t>1681337795</t>
  </si>
  <si>
    <t>998</t>
  </si>
  <si>
    <t>Přesun hmot</t>
  </si>
  <si>
    <t>134</t>
  </si>
  <si>
    <t>998142251</t>
  </si>
  <si>
    <t>Přesun hmot pro nádrže, jímky, zásobníky a jámy betonové monolitické v do 25 m</t>
  </si>
  <si>
    <t>-742089482</t>
  </si>
  <si>
    <t>PSV</t>
  </si>
  <si>
    <t>Práce a dodávky PSV</t>
  </si>
  <si>
    <t>711</t>
  </si>
  <si>
    <t>Izolace proti vodě, vlhkosti a plynům</t>
  </si>
  <si>
    <t>135</t>
  </si>
  <si>
    <t>711001001</t>
  </si>
  <si>
    <t>D+M Částečná oprava a doplnění venkovní hydroizolace objektu - dle potřeby</t>
  </si>
  <si>
    <t>-379600944</t>
  </si>
  <si>
    <t>136</t>
  </si>
  <si>
    <t>998711201</t>
  </si>
  <si>
    <t>Přesun hmot procentní pro izolace proti vodě, vlhkosti a plynům v objektech v do 6 m</t>
  </si>
  <si>
    <t>%</t>
  </si>
  <si>
    <t>-522505765</t>
  </si>
  <si>
    <t>713</t>
  </si>
  <si>
    <t>Izolace tepelné</t>
  </si>
  <si>
    <t>137</t>
  </si>
  <si>
    <t>713111111</t>
  </si>
  <si>
    <t>Montáž izolace tepelné vrchem stropů volně kladenými rohožemi, pásy, dílci, deskami</t>
  </si>
  <si>
    <t>525168293</t>
  </si>
  <si>
    <t>" na strop AK "</t>
  </si>
  <si>
    <t>" dvě vrstvy celkové tl. 250 mm "</t>
  </si>
  <si>
    <t>9*2</t>
  </si>
  <si>
    <t>138</t>
  </si>
  <si>
    <t>63152108</t>
  </si>
  <si>
    <t>pás tepelně izolační univerzální λ=0,032-0,033 tl 200mm</t>
  </si>
  <si>
    <t>-983333177</t>
  </si>
  <si>
    <t>9*1,05 'Přepočtené koeficientem množství</t>
  </si>
  <si>
    <t>139</t>
  </si>
  <si>
    <t>63152096</t>
  </si>
  <si>
    <t>pás tepelně izolační univerzální λ=0,032-0,033 tl 50mm</t>
  </si>
  <si>
    <t>718653324</t>
  </si>
  <si>
    <t>140</t>
  </si>
  <si>
    <t>998713201</t>
  </si>
  <si>
    <t>Přesun hmot procentní pro izolace tepelné v objektech v do 6 m</t>
  </si>
  <si>
    <t>-843126367</t>
  </si>
  <si>
    <t>721</t>
  </si>
  <si>
    <t>Zdravotechnika - vnitřní kanalizace</t>
  </si>
  <si>
    <t>141</t>
  </si>
  <si>
    <t>721173722r</t>
  </si>
  <si>
    <t>Potrubí kanalizační z PE odpadní DN 40 vč. tvarovek</t>
  </si>
  <si>
    <t>1330894104</t>
  </si>
  <si>
    <t>142</t>
  </si>
  <si>
    <t>721290111</t>
  </si>
  <si>
    <t>Zkouška těsnosti potrubí kanalizace vodou DN do 125</t>
  </si>
  <si>
    <t>-1183544952</t>
  </si>
  <si>
    <t>143</t>
  </si>
  <si>
    <t>998721201</t>
  </si>
  <si>
    <t>Přesun hmot procentní pro vnitřní kanalizace v objektech v do 6 m</t>
  </si>
  <si>
    <t>-1700999667</t>
  </si>
  <si>
    <t>722</t>
  </si>
  <si>
    <t>Zdravotechnika - vnitřní vodovod</t>
  </si>
  <si>
    <t>144</t>
  </si>
  <si>
    <t>722140121</t>
  </si>
  <si>
    <t>Potrubí vodovodní ocelové z ušlechtilé oceli spojované lisováním D 84x2 mm</t>
  </si>
  <si>
    <t>2047921896</t>
  </si>
  <si>
    <t>" potrubí nerezové chrom-niklové oceli, "</t>
  </si>
  <si>
    <t>" materiál 1.4301/07 -vhodné pro styk s pitnou "</t>
  </si>
  <si>
    <t>" vodou. Materiál je svařitelný "</t>
  </si>
  <si>
    <t>145</t>
  </si>
  <si>
    <t>722140122</t>
  </si>
  <si>
    <t>Potrubí vodovodní ocelové z ušlechtilé oceli spojované lisováním D 108x2,5 mm</t>
  </si>
  <si>
    <t>-1017710927</t>
  </si>
  <si>
    <t>146</t>
  </si>
  <si>
    <t>722140555r</t>
  </si>
  <si>
    <t>Potrubí vodovodní ocelové z ušlechtilé oceli spojované lisováním DN 125</t>
  </si>
  <si>
    <t>-1785017130</t>
  </si>
  <si>
    <t>147</t>
  </si>
  <si>
    <t>722173555</t>
  </si>
  <si>
    <t>Potrubí vodovodní plastové PE 1/2" vč. fitinek (potrubí přívodní)</t>
  </si>
  <si>
    <t>-1467889638</t>
  </si>
  <si>
    <t>148</t>
  </si>
  <si>
    <t>722211125r</t>
  </si>
  <si>
    <t>Dod. + Mtž. Šoupátko uzavírací DN 100 nerez/nerez</t>
  </si>
  <si>
    <t>soubor</t>
  </si>
  <si>
    <t>1359007913</t>
  </si>
  <si>
    <t>149</t>
  </si>
  <si>
    <t>722211126</t>
  </si>
  <si>
    <t>Dod. + Mtž. Šoupátko uzavírací DN 125 nerez/nerez</t>
  </si>
  <si>
    <t>1149532949</t>
  </si>
  <si>
    <t>150</t>
  </si>
  <si>
    <t>722212333r</t>
  </si>
  <si>
    <t>Dod. + Mtž. Návarek s kulovým uzávěrem 1/2</t>
  </si>
  <si>
    <t>-1023561426</t>
  </si>
  <si>
    <t>151</t>
  </si>
  <si>
    <t>722219104</t>
  </si>
  <si>
    <t>Montáž armatur vodovodních DN 80 ostatní typ</t>
  </si>
  <si>
    <t>1344262963</t>
  </si>
  <si>
    <t>3+1</t>
  </si>
  <si>
    <t>152</t>
  </si>
  <si>
    <t>55254444</t>
  </si>
  <si>
    <t>příruba nerezová varná DN 80</t>
  </si>
  <si>
    <t>-203905961</t>
  </si>
  <si>
    <t>153</t>
  </si>
  <si>
    <t>55254445</t>
  </si>
  <si>
    <t>montážní vložka DN 80</t>
  </si>
  <si>
    <t>-604730729</t>
  </si>
  <si>
    <t>154</t>
  </si>
  <si>
    <t>722219105</t>
  </si>
  <si>
    <t>Montáž armatur vodovodních DN 100 ostatní typ</t>
  </si>
  <si>
    <t>126884790</t>
  </si>
  <si>
    <t>155</t>
  </si>
  <si>
    <t>598001</t>
  </si>
  <si>
    <t>koleno nerezové varné DN 100-90°</t>
  </si>
  <si>
    <t>820146236</t>
  </si>
  <si>
    <t>156</t>
  </si>
  <si>
    <t>598002</t>
  </si>
  <si>
    <t>T kus nerezový varný DN 100</t>
  </si>
  <si>
    <t>1379745666</t>
  </si>
  <si>
    <t>157</t>
  </si>
  <si>
    <t>598066</t>
  </si>
  <si>
    <t>T kus nerezový varný DN 100/80</t>
  </si>
  <si>
    <t>-35201472</t>
  </si>
  <si>
    <t>158</t>
  </si>
  <si>
    <t>598003</t>
  </si>
  <si>
    <t>redukce 100/125 nerezová varná</t>
  </si>
  <si>
    <t>-559336385</t>
  </si>
  <si>
    <t>159</t>
  </si>
  <si>
    <t>598004</t>
  </si>
  <si>
    <t>příruba nerezová varná DN 100</t>
  </si>
  <si>
    <t>-335919887</t>
  </si>
  <si>
    <t>160</t>
  </si>
  <si>
    <t>598005</t>
  </si>
  <si>
    <t>přepad přírubový nerezový DN 100</t>
  </si>
  <si>
    <t>1988705904</t>
  </si>
  <si>
    <t>161</t>
  </si>
  <si>
    <t>598555</t>
  </si>
  <si>
    <t>montážní vložka DN 100</t>
  </si>
  <si>
    <t>-285344033</t>
  </si>
  <si>
    <t>162</t>
  </si>
  <si>
    <t>722219106</t>
  </si>
  <si>
    <t>Montáž armatur vodovodních DN 125 ostatní typ</t>
  </si>
  <si>
    <t>1716983616</t>
  </si>
  <si>
    <t>11+1+8+1</t>
  </si>
  <si>
    <t>163</t>
  </si>
  <si>
    <t>42221777</t>
  </si>
  <si>
    <t xml:space="preserve">koleno nerezové varné DN 125-90° </t>
  </si>
  <si>
    <t>1780994522</t>
  </si>
  <si>
    <t>164</t>
  </si>
  <si>
    <t>42221778</t>
  </si>
  <si>
    <t>T kus nerezový varný DN 125/125</t>
  </si>
  <si>
    <t>1393199781</t>
  </si>
  <si>
    <t>165</t>
  </si>
  <si>
    <t>42221779</t>
  </si>
  <si>
    <t>příruba nerezová varná DN 125</t>
  </si>
  <si>
    <t>125727385</t>
  </si>
  <si>
    <t>166</t>
  </si>
  <si>
    <t>31951003</t>
  </si>
  <si>
    <t>příruba jištěná na LT 125</t>
  </si>
  <si>
    <t>1823454954</t>
  </si>
  <si>
    <t>167</t>
  </si>
  <si>
    <t>722219107</t>
  </si>
  <si>
    <t xml:space="preserve">Montáž armatur vodovodních  DN 150 ostatní typ</t>
  </si>
  <si>
    <t>-681841355</t>
  </si>
  <si>
    <t>1+1+3</t>
  </si>
  <si>
    <t>168</t>
  </si>
  <si>
    <t>42692888</t>
  </si>
  <si>
    <t>koleno DN 150-90°</t>
  </si>
  <si>
    <t>-430291541</t>
  </si>
  <si>
    <t>169</t>
  </si>
  <si>
    <t>42692899</t>
  </si>
  <si>
    <t>redukce 80/150</t>
  </si>
  <si>
    <t>1750131030</t>
  </si>
  <si>
    <t>170</t>
  </si>
  <si>
    <t>31951006</t>
  </si>
  <si>
    <t>příruba jištěná na LT 150</t>
  </si>
  <si>
    <t>1079343342</t>
  </si>
  <si>
    <t>171</t>
  </si>
  <si>
    <t>722220111</t>
  </si>
  <si>
    <t xml:space="preserve">Nástěnka pro výtokový ventil G 1/2" </t>
  </si>
  <si>
    <t>168021402</t>
  </si>
  <si>
    <t>172</t>
  </si>
  <si>
    <t>722220122</t>
  </si>
  <si>
    <t>Nástěnka pro baterii G 3/4" s jedním závitem</t>
  </si>
  <si>
    <t>pár</t>
  </si>
  <si>
    <t>-83004081</t>
  </si>
  <si>
    <t>173</t>
  </si>
  <si>
    <t>722221134</t>
  </si>
  <si>
    <t>Ventil výtokový G 1/2" hadicový</t>
  </si>
  <si>
    <t>-870304885</t>
  </si>
  <si>
    <t>174</t>
  </si>
  <si>
    <t>722262555r</t>
  </si>
  <si>
    <t>Dod. + Mtž. Vodoměr nátoku DN 100 impulsní</t>
  </si>
  <si>
    <t>511026274</t>
  </si>
  <si>
    <t>175</t>
  </si>
  <si>
    <t>722262556r</t>
  </si>
  <si>
    <t>Dod. + Mtž. Vodoměr odběru DN 80 impulsní</t>
  </si>
  <si>
    <t>377839023</t>
  </si>
  <si>
    <t>176</t>
  </si>
  <si>
    <t>722290215</t>
  </si>
  <si>
    <t>Zkouška těsnosti vodovodního potrubí hrdlového nebo přírubového DN do 100</t>
  </si>
  <si>
    <t>2131248169</t>
  </si>
  <si>
    <t>2+37</t>
  </si>
  <si>
    <t>177</t>
  </si>
  <si>
    <t>722290218</t>
  </si>
  <si>
    <t>Zkouška těsnosti vodovodního potrubí hrdlového nebo přírubového DN přes 100 do 200</t>
  </si>
  <si>
    <t>-476781397</t>
  </si>
  <si>
    <t>178</t>
  </si>
  <si>
    <t>722290234</t>
  </si>
  <si>
    <t>Proplach a dezinfekce vodovodního potrubí DN do 80</t>
  </si>
  <si>
    <t>-1696843573</t>
  </si>
  <si>
    <t>2+8</t>
  </si>
  <si>
    <t>179</t>
  </si>
  <si>
    <t>722290237</t>
  </si>
  <si>
    <t>Proplach a dezinfekce vodovodního potrubí DN přes 80 do 200</t>
  </si>
  <si>
    <t>-709739796</t>
  </si>
  <si>
    <t>37+17</t>
  </si>
  <si>
    <t>180</t>
  </si>
  <si>
    <t>722290246</t>
  </si>
  <si>
    <t>Zkouška těsnosti vodovodního potrubí plastového DN do 40</t>
  </si>
  <si>
    <t>-610457753</t>
  </si>
  <si>
    <t>181</t>
  </si>
  <si>
    <t>722390490</t>
  </si>
  <si>
    <t>D+M Objímka DN 1/2" s úchyty komplet</t>
  </si>
  <si>
    <t>99954582</t>
  </si>
  <si>
    <t>182</t>
  </si>
  <si>
    <t>722390491</t>
  </si>
  <si>
    <t>D+M Objímka DN 100 s úchyty komplet</t>
  </si>
  <si>
    <t>-2017540493</t>
  </si>
  <si>
    <t>183</t>
  </si>
  <si>
    <t>722390492</t>
  </si>
  <si>
    <t>D+M Těsnění, mazivo, nerez. šrouby, podložky, matice - dle potřeby</t>
  </si>
  <si>
    <t>-1386058990</t>
  </si>
  <si>
    <t>184</t>
  </si>
  <si>
    <t>722395559</t>
  </si>
  <si>
    <t>D+M Objímka DN 80 s úchyty komplet</t>
  </si>
  <si>
    <t>1242038315</t>
  </si>
  <si>
    <t>185</t>
  </si>
  <si>
    <t>722395560</t>
  </si>
  <si>
    <t>D+M Objímka DN 125 s úchyty komplet</t>
  </si>
  <si>
    <t>-33947388</t>
  </si>
  <si>
    <t>186</t>
  </si>
  <si>
    <t>722395561</t>
  </si>
  <si>
    <t>D+M Prostupvý segment DN 100 komplet</t>
  </si>
  <si>
    <t>-1397203202</t>
  </si>
  <si>
    <t>187</t>
  </si>
  <si>
    <t>722395562</t>
  </si>
  <si>
    <t>D+M Prostupvý segment DN 125 komplet</t>
  </si>
  <si>
    <t>1512435835</t>
  </si>
  <si>
    <t>188</t>
  </si>
  <si>
    <t>998722201</t>
  </si>
  <si>
    <t>Přesun hmot procentní pro vnitřní vodovod v objektech v do 6 m</t>
  </si>
  <si>
    <t>1034073110</t>
  </si>
  <si>
    <t>725</t>
  </si>
  <si>
    <t>Zdravotechnika - zařizovací předměty</t>
  </si>
  <si>
    <t>189</t>
  </si>
  <si>
    <t>725211703</t>
  </si>
  <si>
    <t>Umývátko keramické bílé stěnové šířky 450 mm připevněné na stěnu šrouby</t>
  </si>
  <si>
    <t>1176570933</t>
  </si>
  <si>
    <t>190</t>
  </si>
  <si>
    <t>725822631</t>
  </si>
  <si>
    <t>Baterie umyvadlová stojánková klasická s otáčivým kulatým ústím a délkou ramínka 150 mm</t>
  </si>
  <si>
    <t>2094265984</t>
  </si>
  <si>
    <t>191</t>
  </si>
  <si>
    <t>725851325</t>
  </si>
  <si>
    <t xml:space="preserve">Ventil odpadní umyvadlový  G 1/2"</t>
  </si>
  <si>
    <t>-911249375</t>
  </si>
  <si>
    <t>192</t>
  </si>
  <si>
    <t>725888666</t>
  </si>
  <si>
    <t>D+M připojení nového umyvátka na vodu a provedení odpadu dle projektové dokumentace</t>
  </si>
  <si>
    <t>617170703</t>
  </si>
  <si>
    <t>193</t>
  </si>
  <si>
    <t>998725201</t>
  </si>
  <si>
    <t>Přesun hmot procentní pro zařizovací předměty v objektech v do 6 m</t>
  </si>
  <si>
    <t>-1266572095</t>
  </si>
  <si>
    <t>764</t>
  </si>
  <si>
    <t>Konstrukce klempířské</t>
  </si>
  <si>
    <t>194</t>
  </si>
  <si>
    <t>764001821</t>
  </si>
  <si>
    <t>Demontáž krytiny ze svitků nebo tabulí do suti</t>
  </si>
  <si>
    <t>2135744230</t>
  </si>
  <si>
    <t>195</t>
  </si>
  <si>
    <t>764141356</t>
  </si>
  <si>
    <t>Krytina střechy oblé drážkováním ze svitků z TiZn lesklého plechu rš 500 mm</t>
  </si>
  <si>
    <t>-274090368</t>
  </si>
  <si>
    <t>" nové oplechování konzole nad vstupem "</t>
  </si>
  <si>
    <t>1,7*1,2</t>
  </si>
  <si>
    <t>196</t>
  </si>
  <si>
    <t>764141391</t>
  </si>
  <si>
    <t>Příplatek k cenám krytiny z TiZn lesklého plechu za těsnění drážek sklonu do 10°</t>
  </si>
  <si>
    <t>132223491</t>
  </si>
  <si>
    <t>197</t>
  </si>
  <si>
    <t>764142444</t>
  </si>
  <si>
    <t xml:space="preserve">D+M Doplechování detailů vstupní konzoly TiZn, dle potřeby </t>
  </si>
  <si>
    <t>-725360126</t>
  </si>
  <si>
    <t>198</t>
  </si>
  <si>
    <t>998764201</t>
  </si>
  <si>
    <t>Přesun hmot procentní pro konstrukce klempířské v objektech v do 6 m</t>
  </si>
  <si>
    <t>1877384123</t>
  </si>
  <si>
    <t>767</t>
  </si>
  <si>
    <t>Konstrukce zámečnické</t>
  </si>
  <si>
    <t>199</t>
  </si>
  <si>
    <t>767-01</t>
  </si>
  <si>
    <t>D+M Venkovní nerezové větrací žaluzie se sítí proti hmyzu 150x150 mm (vč. odstranění a likvidace původní)</t>
  </si>
  <si>
    <t>-248198459</t>
  </si>
  <si>
    <t>200</t>
  </si>
  <si>
    <t>767-02</t>
  </si>
  <si>
    <t>D+M Venkovní nerezová větrací žaluzie se sítí proti hmyzu 250x250 mm (vč. odstranění a likvidace původní)</t>
  </si>
  <si>
    <t>-1606426644</t>
  </si>
  <si>
    <t>201</t>
  </si>
  <si>
    <t>767591013</t>
  </si>
  <si>
    <t>Montáž podlah nebo podest z kompozitních pochůzných skládaných roštů o hm přes 30 do 50 kg/m2</t>
  </si>
  <si>
    <t>1962711745</t>
  </si>
  <si>
    <t>" rošt do dna AK "</t>
  </si>
  <si>
    <t>1*2,2</t>
  </si>
  <si>
    <t>202</t>
  </si>
  <si>
    <t>63126013</t>
  </si>
  <si>
    <t>rošt kompozitní pochůzný skládaný</t>
  </si>
  <si>
    <t>-687407040</t>
  </si>
  <si>
    <t>" nerezový pochůzný rošt uchycený do podlahy "</t>
  </si>
  <si>
    <t>" dělený na 2 kusy "</t>
  </si>
  <si>
    <t>" kompozit protiskluzový "</t>
  </si>
  <si>
    <t>2,2*1</t>
  </si>
  <si>
    <t>203</t>
  </si>
  <si>
    <t>63126079</t>
  </si>
  <si>
    <t>rám pro uložení roštů a poklopů kompozitní L60x82/10mm, nerez. pracny, těsnění</t>
  </si>
  <si>
    <t>1871287577</t>
  </si>
  <si>
    <t>1*2+2,2*2</t>
  </si>
  <si>
    <t>204</t>
  </si>
  <si>
    <t>767640111</t>
  </si>
  <si>
    <t>Montáž dveří ocelových nebo hliníkových jednokřídlových bez nadsvětlíku</t>
  </si>
  <si>
    <t>2015628011</t>
  </si>
  <si>
    <t>" včetně montáže zárubně "</t>
  </si>
  <si>
    <t>" ocel. dveře 900/1970 mm "</t>
  </si>
  <si>
    <t>205</t>
  </si>
  <si>
    <t>55355555</t>
  </si>
  <si>
    <t>dveře jednokřídlé nerezové 900/1970 mm vč. zárubně, zámku a kování, plné, zateplené (včetně těsnění proti prostupu vlhkosti)</t>
  </si>
  <si>
    <t>1725573823</t>
  </si>
  <si>
    <t>206</t>
  </si>
  <si>
    <t>767861001</t>
  </si>
  <si>
    <t>Montáž vnitřních kovových žebříků přímých dl do 2 m kotvených do betonu</t>
  </si>
  <si>
    <t>-2071113699</t>
  </si>
  <si>
    <t>207</t>
  </si>
  <si>
    <t>44983026</t>
  </si>
  <si>
    <t>žebřík výstupový jednoduchý přímý z nerezové oceli dl do 2m šířky 400 mm, stupně protiskluzové</t>
  </si>
  <si>
    <t>91706265</t>
  </si>
  <si>
    <t>208</t>
  </si>
  <si>
    <t>767861011</t>
  </si>
  <si>
    <t>Montáž vnitřních kovových žebříků přímých dl přes 2 do 5 m kotvených do betonu</t>
  </si>
  <si>
    <t>1012216937</t>
  </si>
  <si>
    <t>209</t>
  </si>
  <si>
    <t>44983027</t>
  </si>
  <si>
    <t>žebřík výstupový jednoduchý přímý z nerezové oceli dl do 4m šířky 400 mm protiskluzové stupně</t>
  </si>
  <si>
    <t>1185872286</t>
  </si>
  <si>
    <t>210</t>
  </si>
  <si>
    <t>44983033</t>
  </si>
  <si>
    <t>žebřík výstupový jednoduchý přímý z nerezové oceli dl do 5m šířky 400 mm protiskluzové stupně</t>
  </si>
  <si>
    <t>1992904686</t>
  </si>
  <si>
    <t>211</t>
  </si>
  <si>
    <t>767861333</t>
  </si>
  <si>
    <t>D+M Konzoly nerezové pro uchycení žebříků do zdiva či betonu</t>
  </si>
  <si>
    <t>-880490829</t>
  </si>
  <si>
    <t>212</t>
  </si>
  <si>
    <t>767861444</t>
  </si>
  <si>
    <t>D+M Nerezové madlo kotvené do zdiva či betonu dl. 1300 mm vč. konzol pro uchycení</t>
  </si>
  <si>
    <t>-670472967</t>
  </si>
  <si>
    <t>213</t>
  </si>
  <si>
    <t>767861445</t>
  </si>
  <si>
    <t>D+M Kladka na točné konzoli s lankem a zubatkou nad poklop, nosnost 100 kg (nerez)</t>
  </si>
  <si>
    <t>544138328</t>
  </si>
  <si>
    <t>214</t>
  </si>
  <si>
    <t>998767201</t>
  </si>
  <si>
    <t>Přesun hmot procentní pro zámečnické konstrukce v objektech v do 6 m</t>
  </si>
  <si>
    <t>142224175</t>
  </si>
  <si>
    <t>771</t>
  </si>
  <si>
    <t>Podlahy z dlaždic</t>
  </si>
  <si>
    <t>215</t>
  </si>
  <si>
    <t>771111011</t>
  </si>
  <si>
    <t>Vysátí podkladu před pokládkou dlažby</t>
  </si>
  <si>
    <t>-954577005</t>
  </si>
  <si>
    <t>" horní část AK "</t>
  </si>
  <si>
    <t>216</t>
  </si>
  <si>
    <t>771121011</t>
  </si>
  <si>
    <t>Nátěr penetrační na podlahu</t>
  </si>
  <si>
    <t>-702518169</t>
  </si>
  <si>
    <t>217</t>
  </si>
  <si>
    <t>771151021</t>
  </si>
  <si>
    <t>Samonivelační stěrka podlah pevnosti 30 MPa tl 3 mm</t>
  </si>
  <si>
    <t>-2002913798</t>
  </si>
  <si>
    <t>218</t>
  </si>
  <si>
    <t>771161021</t>
  </si>
  <si>
    <t>Montáž profilu ukončujícího pro plynulý přechod - ve vstupních dveřích</t>
  </si>
  <si>
    <t>-1821653361</t>
  </si>
  <si>
    <t>219</t>
  </si>
  <si>
    <t>59054100</t>
  </si>
  <si>
    <t>profil přechodový nerezový 8x20mm</t>
  </si>
  <si>
    <t>-151199701</t>
  </si>
  <si>
    <t>1*1,1 'Přepočtené koeficientem množství</t>
  </si>
  <si>
    <t>220</t>
  </si>
  <si>
    <t>771574263</t>
  </si>
  <si>
    <t>Montáž podlah keramických pro mechanické zatížení protiskluzných lepených flexibilním lepidlem přes 9 do 12 ks/m2</t>
  </si>
  <si>
    <t>1307965957</t>
  </si>
  <si>
    <t>221</t>
  </si>
  <si>
    <t>59761409</t>
  </si>
  <si>
    <t>dlažba keramická slinutá protiskluzná do interiéru i exteriéru pro vysoké mechanické namáhání přes 9 do 12ks/m2 - dlažba dle výběru investora</t>
  </si>
  <si>
    <t>1256402238</t>
  </si>
  <si>
    <t>9*1,1 'Přepočtené koeficientem množství</t>
  </si>
  <si>
    <t>222</t>
  </si>
  <si>
    <t>771591112</t>
  </si>
  <si>
    <t>Izolace pod dlažbu nátěrem nebo stěrkou ve dvou vrstvách</t>
  </si>
  <si>
    <t>-1284451752</t>
  </si>
  <si>
    <t>223</t>
  </si>
  <si>
    <t>771591115</t>
  </si>
  <si>
    <t>Podlahy spárování silikonem</t>
  </si>
  <si>
    <t>-58109457</t>
  </si>
  <si>
    <t>3*4+0,08*4</t>
  </si>
  <si>
    <t>224</t>
  </si>
  <si>
    <t>771591184</t>
  </si>
  <si>
    <t>Pracnější řezání podlah z dlaždic keramických rovné</t>
  </si>
  <si>
    <t>1978411652</t>
  </si>
  <si>
    <t>225</t>
  </si>
  <si>
    <t>998771201</t>
  </si>
  <si>
    <t>Přesun hmot procentní pro podlahy z dlaždic v objektech v do 6 m</t>
  </si>
  <si>
    <t>-1635599417</t>
  </si>
  <si>
    <t>781</t>
  </si>
  <si>
    <t>Dokončovací práce - obklady</t>
  </si>
  <si>
    <t>226</t>
  </si>
  <si>
    <t>781111011</t>
  </si>
  <si>
    <t>Ometení (oprášení) stěny při přípravě podkladu</t>
  </si>
  <si>
    <t>65628630</t>
  </si>
  <si>
    <t>227</t>
  </si>
  <si>
    <t>781121011</t>
  </si>
  <si>
    <t>Nátěr penetrační na stěnu</t>
  </si>
  <si>
    <t>-1552255687</t>
  </si>
  <si>
    <t>228</t>
  </si>
  <si>
    <t>781131112</t>
  </si>
  <si>
    <t>Izolace pod obklad nátěrem nebo stěrkou ve dvou vrstvách</t>
  </si>
  <si>
    <t>-2056144503</t>
  </si>
  <si>
    <t>229</t>
  </si>
  <si>
    <t>781151031</t>
  </si>
  <si>
    <t>Celoplošné vyrovnání podkladu stěrkou tl 3 mm</t>
  </si>
  <si>
    <t>527460676</t>
  </si>
  <si>
    <t>230</t>
  </si>
  <si>
    <t>781474112</t>
  </si>
  <si>
    <t>Montáž obkladů vnitřních keramických hladkých přes 9 do 12 ks/m2 lepených flexibilním lepidlem</t>
  </si>
  <si>
    <t>1450396237</t>
  </si>
  <si>
    <t>231</t>
  </si>
  <si>
    <t>59761026</t>
  </si>
  <si>
    <t>obklad keramický hladký do 12ks/m2 ( obklad dle výběru investora)</t>
  </si>
  <si>
    <t>469192530</t>
  </si>
  <si>
    <t>42*1,1 'Přepočtené koeficientem množství</t>
  </si>
  <si>
    <t>232</t>
  </si>
  <si>
    <t>781495115</t>
  </si>
  <si>
    <t>Spárování vnitřních obkladů silikonem - odhad</t>
  </si>
  <si>
    <t>-1293741938</t>
  </si>
  <si>
    <t>233</t>
  </si>
  <si>
    <t>781495117</t>
  </si>
  <si>
    <t>Spárování vnitřních obkladů akrylem - odhad</t>
  </si>
  <si>
    <t>-1747776258</t>
  </si>
  <si>
    <t>234</t>
  </si>
  <si>
    <t>781495141</t>
  </si>
  <si>
    <t>Průnik obkladem kruhový do DN 30 - odhad</t>
  </si>
  <si>
    <t>349806403</t>
  </si>
  <si>
    <t>235</t>
  </si>
  <si>
    <t>781495184</t>
  </si>
  <si>
    <t>Řezání pracnější rovné keramických obkladaček - odhad</t>
  </si>
  <si>
    <t>423689887</t>
  </si>
  <si>
    <t>236</t>
  </si>
  <si>
    <t>998781201</t>
  </si>
  <si>
    <t>Přesun hmot procentní pro obklady keramické v objektech v do 6 m</t>
  </si>
  <si>
    <t>778770761</t>
  </si>
  <si>
    <t>782</t>
  </si>
  <si>
    <t>Dokončovací práce - obklady z kamene</t>
  </si>
  <si>
    <t>237</t>
  </si>
  <si>
    <t>782142115</t>
  </si>
  <si>
    <t>Montáž obkladů stěn z dlaždic betonových přes 22 do 25 ks/m2 kladených do lepidla</t>
  </si>
  <si>
    <t>-1820484070</t>
  </si>
  <si>
    <t>" obklad betonový "</t>
  </si>
  <si>
    <t>" imitace kamene "</t>
  </si>
  <si>
    <t>238</t>
  </si>
  <si>
    <t>59040888</t>
  </si>
  <si>
    <t>Obklad betonový imitace kamene Calibra 1 Mocca Stegu tl. 30 mm (barva dle výběru investora)</t>
  </si>
  <si>
    <t>1106439178</t>
  </si>
  <si>
    <t>144*1,1 'Přepočtené koeficientem množství</t>
  </si>
  <si>
    <t>239</t>
  </si>
  <si>
    <t>636195555</t>
  </si>
  <si>
    <t xml:space="preserve">Spárování obkladu z umělého kamene MC </t>
  </si>
  <si>
    <t>-2069715424</t>
  </si>
  <si>
    <t>240</t>
  </si>
  <si>
    <t>998782201</t>
  </si>
  <si>
    <t>Přesun hmot procentní pro obklady kamenné v objektech v do 6 m</t>
  </si>
  <si>
    <t>544873083</t>
  </si>
  <si>
    <t>784</t>
  </si>
  <si>
    <t>Dokončovací práce - malby a tapety</t>
  </si>
  <si>
    <t>241</t>
  </si>
  <si>
    <t>784181123</t>
  </si>
  <si>
    <t>Hloubková jednonásobná bezbarvá penetrace podkladu v místnostech v přes 3,80 do 5,00 m</t>
  </si>
  <si>
    <t>-1316220487</t>
  </si>
  <si>
    <t>" použitý druh penetrace bude předem "</t>
  </si>
  <si>
    <t>" schválen projektantem a provozovatelem "</t>
  </si>
  <si>
    <t>53+15</t>
  </si>
  <si>
    <t>242</t>
  </si>
  <si>
    <t>784211103</t>
  </si>
  <si>
    <t>Dvojnásobné bílé malby ze směsí za mokra výborně oděruvzdorných v místnostech v přes 3,80 do 5,00 m</t>
  </si>
  <si>
    <t>1575538422</t>
  </si>
  <si>
    <t>" použitý druh barvy bude předem "</t>
  </si>
  <si>
    <t>Práce a dodávky M</t>
  </si>
  <si>
    <t>21-M</t>
  </si>
  <si>
    <t>Elektromontáže</t>
  </si>
  <si>
    <t>243</t>
  </si>
  <si>
    <t>210-01</t>
  </si>
  <si>
    <t>D+M Technologická elektroinstalace, dle samostatného rozpočtu a výkazu výměr</t>
  </si>
  <si>
    <t>-277117173</t>
  </si>
  <si>
    <t>HZS</t>
  </si>
  <si>
    <t>Hodinové zúčtovací sazby</t>
  </si>
  <si>
    <t>244</t>
  </si>
  <si>
    <t>HZS1292</t>
  </si>
  <si>
    <t>Hodinová zúčtovací sazba stavební dělník</t>
  </si>
  <si>
    <t>hod</t>
  </si>
  <si>
    <t>262144</t>
  </si>
  <si>
    <t>-1470123024</t>
  </si>
  <si>
    <t>" případné drobné stavební přípomoce "</t>
  </si>
  <si>
    <t>" při výměně vystrojení VDJ a přípomoce "</t>
  </si>
  <si>
    <t>" pro elektrikáře "</t>
  </si>
  <si>
    <t>VRN</t>
  </si>
  <si>
    <t>Vedlejší rozpočtové náklady</t>
  </si>
  <si>
    <t>VRN1</t>
  </si>
  <si>
    <t>Průzkumné, geodetické a projektové práce</t>
  </si>
  <si>
    <t>245</t>
  </si>
  <si>
    <t>013254000</t>
  </si>
  <si>
    <t>Dokumentace skutečného provedení stavby</t>
  </si>
  <si>
    <t>1024</t>
  </si>
  <si>
    <t>-1817463811</t>
  </si>
  <si>
    <t>246</t>
  </si>
  <si>
    <t>013254033</t>
  </si>
  <si>
    <t>Fotodokumentace</t>
  </si>
  <si>
    <t>293890561</t>
  </si>
  <si>
    <t>247</t>
  </si>
  <si>
    <t>013294000</t>
  </si>
  <si>
    <t>Ostatní dokumentace - dílenská dokumentace dodavatelské firmy pro ocelové konstrukce</t>
  </si>
  <si>
    <t>-1126857091</t>
  </si>
  <si>
    <t>248</t>
  </si>
  <si>
    <t>013294222</t>
  </si>
  <si>
    <t>Technologický postup a kontrolní plán vypracovaný dodavatelem (musí být předložen projektantovi k odsouhlasení)</t>
  </si>
  <si>
    <t>553642153</t>
  </si>
  <si>
    <t>VRN3</t>
  </si>
  <si>
    <t>Zařízení staveniště</t>
  </si>
  <si>
    <t>249</t>
  </si>
  <si>
    <t>032103000</t>
  </si>
  <si>
    <t>Náklady na zařízení staveniště (buňky, chemické WC, plochy pro uskladnění materiálů, atd. - dle potřeb dodavatele)</t>
  </si>
  <si>
    <t>-1659494928</t>
  </si>
  <si>
    <t>VRN4</t>
  </si>
  <si>
    <t>Inženýrská činnost</t>
  </si>
  <si>
    <t>250</t>
  </si>
  <si>
    <t>041103000</t>
  </si>
  <si>
    <t>Autorský dozor projektanta</t>
  </si>
  <si>
    <t>801475000</t>
  </si>
  <si>
    <t>251</t>
  </si>
  <si>
    <t>041203000</t>
  </si>
  <si>
    <t>Technický dozor investora</t>
  </si>
  <si>
    <t>668491952</t>
  </si>
  <si>
    <t>252</t>
  </si>
  <si>
    <t>043103000</t>
  </si>
  <si>
    <t>Krácený rozbor vzorku pitné vody</t>
  </si>
  <si>
    <t>-1108356265</t>
  </si>
  <si>
    <t>253</t>
  </si>
  <si>
    <t>043194000</t>
  </si>
  <si>
    <t>Ostatní zkoušky a revize</t>
  </si>
  <si>
    <t>97189631</t>
  </si>
  <si>
    <t>254</t>
  </si>
  <si>
    <t>045303000</t>
  </si>
  <si>
    <t>Konzultační a koordinační činnost</t>
  </si>
  <si>
    <t>-1474342333</t>
  </si>
  <si>
    <t>VRN7</t>
  </si>
  <si>
    <t>Provozní vlivy</t>
  </si>
  <si>
    <t>255</t>
  </si>
  <si>
    <t>075203000</t>
  </si>
  <si>
    <t>Ochranná pásma vodárenská - práce v ochranném pásmu vodního zdroje I. stupně</t>
  </si>
  <si>
    <t>-1217732395</t>
  </si>
  <si>
    <t>VRN8</t>
  </si>
  <si>
    <t>Přesun stavebních kapacit</t>
  </si>
  <si>
    <t>256</t>
  </si>
  <si>
    <t>081103000</t>
  </si>
  <si>
    <t>Mimostaveništní doprava materiálů a pracovníků</t>
  </si>
  <si>
    <t>-1141629439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</si>
</sst>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3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top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8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9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3" fillId="5" borderId="6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right" vertical="center"/>
    </xf>
    <xf numFmtId="0" fontId="23" fillId="5" borderId="8" xfId="0" applyFont="1" applyFill="1" applyBorder="1" applyAlignment="1">
      <alignment horizontal="left"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left" vertical="center" wrapText="1"/>
    </xf>
    <xf numFmtId="0" fontId="29" fillId="0" borderId="0" xfId="0" applyFont="1" applyAlignment="1">
      <alignment vertical="center"/>
    </xf>
    <xf numFmtId="4" fontId="29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/>
    <xf numFmtId="166" fontId="33" fillId="0" borderId="12" xfId="0" applyNumberFormat="1" applyFont="1" applyBorder="1" applyAlignment="1"/>
    <xf numFmtId="166" fontId="33" fillId="0" borderId="13" xfId="0" applyNumberFormat="1" applyFont="1" applyBorder="1" applyAlignment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4" fontId="23" fillId="3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>
      <alignment horizontal="center" vertical="center"/>
    </xf>
    <xf numFmtId="166" fontId="24" fillId="0" borderId="0" xfId="0" applyNumberFormat="1" applyFont="1" applyBorder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4" fontId="36" fillId="3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  <protection locked="0"/>
    </xf>
    <xf numFmtId="0" fontId="37" fillId="0" borderId="22" xfId="0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>
      <alignment horizontal="center" vertical="center"/>
    </xf>
    <xf numFmtId="167" fontId="23" fillId="3" borderId="22" xfId="0" applyNumberFormat="1" applyFont="1" applyFill="1" applyBorder="1" applyAlignment="1" applyProtection="1">
      <alignment vertical="center"/>
      <protection locked="0"/>
    </xf>
    <xf numFmtId="0" fontId="24" fillId="3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s="1" customFormat="1" ht="36.96" customHeight="1">
      <c r="AR2" s="18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2"/>
      <c r="D4" s="23" t="s">
        <v>9</v>
      </c>
      <c r="AR4" s="22"/>
      <c r="AS4" s="24" t="s">
        <v>10</v>
      </c>
      <c r="BE4" s="25" t="s">
        <v>11</v>
      </c>
      <c r="BS4" s="19" t="s">
        <v>12</v>
      </c>
    </row>
    <row r="5" s="1" customFormat="1" ht="12" customHeight="1">
      <c r="B5" s="22"/>
      <c r="D5" s="26" t="s">
        <v>13</v>
      </c>
      <c r="K5" s="27" t="s">
        <v>14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R5" s="22"/>
      <c r="BE5" s="28" t="s">
        <v>15</v>
      </c>
      <c r="BS5" s="19" t="s">
        <v>6</v>
      </c>
    </row>
    <row r="6" s="1" customFormat="1" ht="36.96" customHeight="1">
      <c r="B6" s="22"/>
      <c r="D6" s="29" t="s">
        <v>16</v>
      </c>
      <c r="K6" s="30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R6" s="22"/>
      <c r="BE6" s="31"/>
      <c r="BS6" s="19" t="s">
        <v>6</v>
      </c>
    </row>
    <row r="7" s="1" customFormat="1" ht="12" customHeight="1">
      <c r="B7" s="22"/>
      <c r="D7" s="32" t="s">
        <v>18</v>
      </c>
      <c r="K7" s="27" t="s">
        <v>1</v>
      </c>
      <c r="AK7" s="32" t="s">
        <v>19</v>
      </c>
      <c r="AN7" s="27" t="s">
        <v>20</v>
      </c>
      <c r="AR7" s="22"/>
      <c r="BE7" s="31"/>
      <c r="BS7" s="19" t="s">
        <v>6</v>
      </c>
    </row>
    <row r="8" s="1" customFormat="1" ht="12" customHeight="1">
      <c r="B8" s="22"/>
      <c r="D8" s="32" t="s">
        <v>21</v>
      </c>
      <c r="K8" s="27" t="s">
        <v>22</v>
      </c>
      <c r="AK8" s="32" t="s">
        <v>23</v>
      </c>
      <c r="AN8" s="33" t="s">
        <v>24</v>
      </c>
      <c r="AR8" s="22"/>
      <c r="BE8" s="31"/>
      <c r="BS8" s="19" t="s">
        <v>6</v>
      </c>
    </row>
    <row r="9" s="1" customFormat="1" ht="29.28" customHeight="1">
      <c r="B9" s="22"/>
      <c r="D9" s="26" t="s">
        <v>25</v>
      </c>
      <c r="K9" s="34" t="s">
        <v>26</v>
      </c>
      <c r="AK9" s="26" t="s">
        <v>27</v>
      </c>
      <c r="AN9" s="34" t="s">
        <v>28</v>
      </c>
      <c r="AR9" s="22"/>
      <c r="BE9" s="31"/>
      <c r="BS9" s="19" t="s">
        <v>6</v>
      </c>
    </row>
    <row r="10" s="1" customFormat="1" ht="12" customHeight="1">
      <c r="B10" s="22"/>
      <c r="D10" s="32" t="s">
        <v>29</v>
      </c>
      <c r="AK10" s="32" t="s">
        <v>30</v>
      </c>
      <c r="AN10" s="27" t="s">
        <v>31</v>
      </c>
      <c r="AR10" s="22"/>
      <c r="BE10" s="31"/>
      <c r="BS10" s="19" t="s">
        <v>6</v>
      </c>
    </row>
    <row r="11" s="1" customFormat="1" ht="18.48" customHeight="1">
      <c r="B11" s="22"/>
      <c r="E11" s="27" t="s">
        <v>32</v>
      </c>
      <c r="AK11" s="32" t="s">
        <v>33</v>
      </c>
      <c r="AN11" s="27" t="s">
        <v>34</v>
      </c>
      <c r="AR11" s="22"/>
      <c r="BE11" s="31"/>
      <c r="BS11" s="19" t="s">
        <v>6</v>
      </c>
    </row>
    <row r="12" s="1" customFormat="1" ht="6.96" customHeight="1">
      <c r="B12" s="22"/>
      <c r="AR12" s="22"/>
      <c r="BE12" s="31"/>
      <c r="BS12" s="19" t="s">
        <v>6</v>
      </c>
    </row>
    <row r="13" s="1" customFormat="1" ht="12" customHeight="1">
      <c r="B13" s="22"/>
      <c r="D13" s="32" t="s">
        <v>35</v>
      </c>
      <c r="AK13" s="32" t="s">
        <v>30</v>
      </c>
      <c r="AN13" s="35" t="s">
        <v>36</v>
      </c>
      <c r="AR13" s="22"/>
      <c r="BE13" s="31"/>
      <c r="BS13" s="19" t="s">
        <v>6</v>
      </c>
    </row>
    <row r="14">
      <c r="B14" s="22"/>
      <c r="E14" s="35" t="s">
        <v>36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2" t="s">
        <v>33</v>
      </c>
      <c r="AN14" s="35" t="s">
        <v>36</v>
      </c>
      <c r="AR14" s="22"/>
      <c r="BE14" s="31"/>
      <c r="BS14" s="19" t="s">
        <v>6</v>
      </c>
    </row>
    <row r="15" s="1" customFormat="1" ht="6.96" customHeight="1">
      <c r="B15" s="22"/>
      <c r="AR15" s="22"/>
      <c r="BE15" s="31"/>
      <c r="BS15" s="19" t="s">
        <v>3</v>
      </c>
    </row>
    <row r="16" s="1" customFormat="1" ht="12" customHeight="1">
      <c r="B16" s="22"/>
      <c r="D16" s="32" t="s">
        <v>37</v>
      </c>
      <c r="AK16" s="32" t="s">
        <v>30</v>
      </c>
      <c r="AN16" s="27" t="s">
        <v>38</v>
      </c>
      <c r="AR16" s="22"/>
      <c r="BE16" s="31"/>
      <c r="BS16" s="19" t="s">
        <v>3</v>
      </c>
    </row>
    <row r="17" s="1" customFormat="1" ht="18.48" customHeight="1">
      <c r="B17" s="22"/>
      <c r="E17" s="27" t="s">
        <v>39</v>
      </c>
      <c r="AK17" s="32" t="s">
        <v>33</v>
      </c>
      <c r="AN17" s="27" t="s">
        <v>40</v>
      </c>
      <c r="AR17" s="22"/>
      <c r="BE17" s="31"/>
      <c r="BS17" s="19" t="s">
        <v>41</v>
      </c>
    </row>
    <row r="18" s="1" customFormat="1" ht="6.96" customHeight="1">
      <c r="B18" s="22"/>
      <c r="AR18" s="22"/>
      <c r="BE18" s="31"/>
      <c r="BS18" s="19" t="s">
        <v>6</v>
      </c>
    </row>
    <row r="19" s="1" customFormat="1" ht="12" customHeight="1">
      <c r="B19" s="22"/>
      <c r="D19" s="32" t="s">
        <v>42</v>
      </c>
      <c r="AK19" s="32" t="s">
        <v>30</v>
      </c>
      <c r="AN19" s="27" t="s">
        <v>1</v>
      </c>
      <c r="AR19" s="22"/>
      <c r="BE19" s="31"/>
      <c r="BS19" s="19" t="s">
        <v>6</v>
      </c>
    </row>
    <row r="20" s="1" customFormat="1" ht="18.48" customHeight="1">
      <c r="B20" s="22"/>
      <c r="E20" s="27" t="s">
        <v>43</v>
      </c>
      <c r="AK20" s="32" t="s">
        <v>33</v>
      </c>
      <c r="AN20" s="27" t="s">
        <v>1</v>
      </c>
      <c r="AR20" s="22"/>
      <c r="BE20" s="31"/>
      <c r="BS20" s="19" t="s">
        <v>41</v>
      </c>
    </row>
    <row r="21" s="1" customFormat="1" ht="6.96" customHeight="1">
      <c r="B21" s="22"/>
      <c r="AR21" s="22"/>
      <c r="BE21" s="31"/>
    </row>
    <row r="22" s="1" customFormat="1" ht="12" customHeight="1">
      <c r="B22" s="22"/>
      <c r="D22" s="32" t="s">
        <v>44</v>
      </c>
      <c r="AR22" s="22"/>
      <c r="BE22" s="31"/>
    </row>
    <row r="23" s="1" customFormat="1" ht="16.5" customHeight="1">
      <c r="B23" s="22"/>
      <c r="E23" s="37" t="s">
        <v>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R23" s="22"/>
      <c r="BE23" s="31"/>
    </row>
    <row r="24" s="1" customFormat="1" ht="6.96" customHeight="1">
      <c r="B24" s="22"/>
      <c r="AR24" s="22"/>
      <c r="BE24" s="31"/>
    </row>
    <row r="25" s="1" customFormat="1" ht="6.96" customHeight="1">
      <c r="B25" s="22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R25" s="22"/>
      <c r="BE25" s="31"/>
    </row>
    <row r="26" s="2" customFormat="1" ht="25.92" customHeight="1">
      <c r="A26" s="39"/>
      <c r="B26" s="40"/>
      <c r="C26" s="39"/>
      <c r="D26" s="41" t="s">
        <v>45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39"/>
      <c r="AQ26" s="39"/>
      <c r="AR26" s="40"/>
      <c r="BE26" s="31"/>
    </row>
    <row r="27" s="2" customFormat="1" ht="6.96" customHeight="1">
      <c r="A27" s="39"/>
      <c r="B27" s="40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0"/>
      <c r="BE27" s="31"/>
    </row>
    <row r="28" s="2" customFormat="1">
      <c r="A28" s="39"/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46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47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48</v>
      </c>
      <c r="AL28" s="44"/>
      <c r="AM28" s="44"/>
      <c r="AN28" s="44"/>
      <c r="AO28" s="44"/>
      <c r="AP28" s="39"/>
      <c r="AQ28" s="39"/>
      <c r="AR28" s="40"/>
      <c r="BE28" s="31"/>
    </row>
    <row r="29" s="3" customFormat="1" ht="14.4" customHeight="1">
      <c r="A29" s="3"/>
      <c r="B29" s="45"/>
      <c r="C29" s="3"/>
      <c r="D29" s="32" t="s">
        <v>49</v>
      </c>
      <c r="E29" s="3"/>
      <c r="F29" s="32" t="s">
        <v>50</v>
      </c>
      <c r="G29" s="3"/>
      <c r="H29" s="3"/>
      <c r="I29" s="3"/>
      <c r="J29" s="3"/>
      <c r="K29" s="3"/>
      <c r="L29" s="46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7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7">
        <f>ROUND(AV94, 2)</f>
        <v>0</v>
      </c>
      <c r="AL29" s="3"/>
      <c r="AM29" s="3"/>
      <c r="AN29" s="3"/>
      <c r="AO29" s="3"/>
      <c r="AP29" s="3"/>
      <c r="AQ29" s="3"/>
      <c r="AR29" s="45"/>
      <c r="BE29" s="48"/>
    </row>
    <row r="30" s="3" customFormat="1" ht="14.4" customHeight="1">
      <c r="A30" s="3"/>
      <c r="B30" s="45"/>
      <c r="C30" s="3"/>
      <c r="D30" s="3"/>
      <c r="E30" s="3"/>
      <c r="F30" s="32" t="s">
        <v>51</v>
      </c>
      <c r="G30" s="3"/>
      <c r="H30" s="3"/>
      <c r="I30" s="3"/>
      <c r="J30" s="3"/>
      <c r="K30" s="3"/>
      <c r="L30" s="46">
        <v>0.14999999999999999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7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7">
        <f>ROUND(AW94, 2)</f>
        <v>0</v>
      </c>
      <c r="AL30" s="3"/>
      <c r="AM30" s="3"/>
      <c r="AN30" s="3"/>
      <c r="AO30" s="3"/>
      <c r="AP30" s="3"/>
      <c r="AQ30" s="3"/>
      <c r="AR30" s="45"/>
      <c r="BE30" s="48"/>
    </row>
    <row r="31" hidden="1" s="3" customFormat="1" ht="14.4" customHeight="1">
      <c r="A31" s="3"/>
      <c r="B31" s="45"/>
      <c r="C31" s="3"/>
      <c r="D31" s="3"/>
      <c r="E31" s="3"/>
      <c r="F31" s="32" t="s">
        <v>52</v>
      </c>
      <c r="G31" s="3"/>
      <c r="H31" s="3"/>
      <c r="I31" s="3"/>
      <c r="J31" s="3"/>
      <c r="K31" s="3"/>
      <c r="L31" s="46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7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7">
        <v>0</v>
      </c>
      <c r="AL31" s="3"/>
      <c r="AM31" s="3"/>
      <c r="AN31" s="3"/>
      <c r="AO31" s="3"/>
      <c r="AP31" s="3"/>
      <c r="AQ31" s="3"/>
      <c r="AR31" s="45"/>
      <c r="BE31" s="48"/>
    </row>
    <row r="32" hidden="1" s="3" customFormat="1" ht="14.4" customHeight="1">
      <c r="A32" s="3"/>
      <c r="B32" s="45"/>
      <c r="C32" s="3"/>
      <c r="D32" s="3"/>
      <c r="E32" s="3"/>
      <c r="F32" s="32" t="s">
        <v>53</v>
      </c>
      <c r="G32" s="3"/>
      <c r="H32" s="3"/>
      <c r="I32" s="3"/>
      <c r="J32" s="3"/>
      <c r="K32" s="3"/>
      <c r="L32" s="46">
        <v>0.14999999999999999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7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7">
        <v>0</v>
      </c>
      <c r="AL32" s="3"/>
      <c r="AM32" s="3"/>
      <c r="AN32" s="3"/>
      <c r="AO32" s="3"/>
      <c r="AP32" s="3"/>
      <c r="AQ32" s="3"/>
      <c r="AR32" s="45"/>
      <c r="BE32" s="48"/>
    </row>
    <row r="33" hidden="1" s="3" customFormat="1" ht="14.4" customHeight="1">
      <c r="A33" s="3"/>
      <c r="B33" s="45"/>
      <c r="C33" s="3"/>
      <c r="D33" s="3"/>
      <c r="E33" s="3"/>
      <c r="F33" s="32" t="s">
        <v>54</v>
      </c>
      <c r="G33" s="3"/>
      <c r="H33" s="3"/>
      <c r="I33" s="3"/>
      <c r="J33" s="3"/>
      <c r="K33" s="3"/>
      <c r="L33" s="46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7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7">
        <v>0</v>
      </c>
      <c r="AL33" s="3"/>
      <c r="AM33" s="3"/>
      <c r="AN33" s="3"/>
      <c r="AO33" s="3"/>
      <c r="AP33" s="3"/>
      <c r="AQ33" s="3"/>
      <c r="AR33" s="45"/>
      <c r="BE33" s="48"/>
    </row>
    <row r="34" s="2" customFormat="1" ht="6.96" customHeight="1">
      <c r="A34" s="39"/>
      <c r="B34" s="40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0"/>
      <c r="BE34" s="31"/>
    </row>
    <row r="35" s="2" customFormat="1" ht="25.92" customHeight="1">
      <c r="A35" s="39"/>
      <c r="B35" s="40"/>
      <c r="C35" s="49"/>
      <c r="D35" s="50" t="s">
        <v>55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56</v>
      </c>
      <c r="U35" s="51"/>
      <c r="V35" s="51"/>
      <c r="W35" s="51"/>
      <c r="X35" s="53" t="s">
        <v>57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40"/>
      <c r="BE35" s="39"/>
    </row>
    <row r="36" s="2" customFormat="1" ht="6.96" customHeight="1">
      <c r="A36" s="39"/>
      <c r="B36" s="40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0"/>
      <c r="BE36" s="39"/>
    </row>
    <row r="37" s="2" customFormat="1" ht="14.4" customHeight="1">
      <c r="A37" s="39"/>
      <c r="B37" s="40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0"/>
      <c r="BE37" s="39"/>
    </row>
    <row r="38" s="1" customFormat="1" ht="14.4" customHeight="1">
      <c r="B38" s="22"/>
      <c r="AR38" s="22"/>
    </row>
    <row r="39" s="1" customFormat="1" ht="14.4" customHeight="1">
      <c r="B39" s="22"/>
      <c r="AR39" s="22"/>
    </row>
    <row r="40" s="1" customFormat="1" ht="14.4" customHeight="1">
      <c r="B40" s="22"/>
      <c r="AR40" s="22"/>
    </row>
    <row r="41" s="1" customFormat="1" ht="14.4" customHeight="1">
      <c r="B41" s="22"/>
      <c r="AR41" s="22"/>
    </row>
    <row r="42" s="1" customFormat="1" ht="14.4" customHeight="1">
      <c r="B42" s="22"/>
      <c r="AR42" s="22"/>
    </row>
    <row r="43" s="1" customFormat="1" ht="14.4" customHeight="1">
      <c r="B43" s="22"/>
      <c r="AR43" s="22"/>
    </row>
    <row r="44" s="1" customFormat="1" ht="14.4" customHeight="1">
      <c r="B44" s="22"/>
      <c r="AR44" s="22"/>
    </row>
    <row r="45" s="1" customFormat="1" ht="14.4" customHeight="1">
      <c r="B45" s="22"/>
      <c r="AR45" s="22"/>
    </row>
    <row r="46" s="1" customFormat="1" ht="14.4" customHeight="1">
      <c r="B46" s="22"/>
      <c r="AR46" s="22"/>
    </row>
    <row r="47" s="1" customFormat="1" ht="14.4" customHeight="1">
      <c r="B47" s="22"/>
      <c r="AR47" s="22"/>
    </row>
    <row r="48" s="1" customFormat="1" ht="14.4" customHeight="1">
      <c r="B48" s="22"/>
      <c r="AR48" s="22"/>
    </row>
    <row r="49" s="2" customFormat="1" ht="14.4" customHeight="1">
      <c r="B49" s="56"/>
      <c r="D49" s="57" t="s">
        <v>58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7" t="s">
        <v>59</v>
      </c>
      <c r="AI49" s="58"/>
      <c r="AJ49" s="58"/>
      <c r="AK49" s="58"/>
      <c r="AL49" s="58"/>
      <c r="AM49" s="58"/>
      <c r="AN49" s="58"/>
      <c r="AO49" s="58"/>
      <c r="AR49" s="56"/>
    </row>
    <row r="50">
      <c r="B50" s="22"/>
      <c r="AR50" s="22"/>
    </row>
    <row r="51">
      <c r="B51" s="22"/>
      <c r="AR51" s="22"/>
    </row>
    <row r="52">
      <c r="B52" s="22"/>
      <c r="AR52" s="22"/>
    </row>
    <row r="53">
      <c r="B53" s="22"/>
      <c r="AR53" s="22"/>
    </row>
    <row r="54">
      <c r="B54" s="22"/>
      <c r="AR54" s="22"/>
    </row>
    <row r="55">
      <c r="B55" s="22"/>
      <c r="AR55" s="22"/>
    </row>
    <row r="56">
      <c r="B56" s="22"/>
      <c r="AR56" s="22"/>
    </row>
    <row r="57">
      <c r="B57" s="22"/>
      <c r="AR57" s="22"/>
    </row>
    <row r="58">
      <c r="B58" s="22"/>
      <c r="AR58" s="22"/>
    </row>
    <row r="59">
      <c r="B59" s="22"/>
      <c r="AR59" s="22"/>
    </row>
    <row r="60" s="2" customFormat="1">
      <c r="A60" s="39"/>
      <c r="B60" s="40"/>
      <c r="C60" s="39"/>
      <c r="D60" s="59" t="s">
        <v>60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59" t="s">
        <v>61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59" t="s">
        <v>60</v>
      </c>
      <c r="AI60" s="42"/>
      <c r="AJ60" s="42"/>
      <c r="AK60" s="42"/>
      <c r="AL60" s="42"/>
      <c r="AM60" s="59" t="s">
        <v>61</v>
      </c>
      <c r="AN60" s="42"/>
      <c r="AO60" s="42"/>
      <c r="AP60" s="39"/>
      <c r="AQ60" s="39"/>
      <c r="AR60" s="40"/>
      <c r="BE60" s="39"/>
    </row>
    <row r="61">
      <c r="B61" s="22"/>
      <c r="AR61" s="22"/>
    </row>
    <row r="62">
      <c r="B62" s="22"/>
      <c r="AR62" s="22"/>
    </row>
    <row r="63">
      <c r="B63" s="22"/>
      <c r="AR63" s="22"/>
    </row>
    <row r="64" s="2" customFormat="1">
      <c r="A64" s="39"/>
      <c r="B64" s="40"/>
      <c r="C64" s="39"/>
      <c r="D64" s="57" t="s">
        <v>62</v>
      </c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57" t="s">
        <v>63</v>
      </c>
      <c r="AI64" s="60"/>
      <c r="AJ64" s="60"/>
      <c r="AK64" s="60"/>
      <c r="AL64" s="60"/>
      <c r="AM64" s="60"/>
      <c r="AN64" s="60"/>
      <c r="AO64" s="60"/>
      <c r="AP64" s="39"/>
      <c r="AQ64" s="39"/>
      <c r="AR64" s="40"/>
      <c r="BE64" s="39"/>
    </row>
    <row r="65">
      <c r="B65" s="22"/>
      <c r="AR65" s="22"/>
    </row>
    <row r="66">
      <c r="B66" s="22"/>
      <c r="AR66" s="22"/>
    </row>
    <row r="67">
      <c r="B67" s="22"/>
      <c r="AR67" s="22"/>
    </row>
    <row r="68">
      <c r="B68" s="22"/>
      <c r="AR68" s="22"/>
    </row>
    <row r="69">
      <c r="B69" s="22"/>
      <c r="AR69" s="22"/>
    </row>
    <row r="70">
      <c r="B70" s="22"/>
      <c r="AR70" s="22"/>
    </row>
    <row r="71">
      <c r="B71" s="22"/>
      <c r="AR71" s="22"/>
    </row>
    <row r="72">
      <c r="B72" s="22"/>
      <c r="AR72" s="22"/>
    </row>
    <row r="73">
      <c r="B73" s="22"/>
      <c r="AR73" s="22"/>
    </row>
    <row r="74">
      <c r="B74" s="22"/>
      <c r="AR74" s="22"/>
    </row>
    <row r="75" s="2" customFormat="1">
      <c r="A75" s="39"/>
      <c r="B75" s="40"/>
      <c r="C75" s="39"/>
      <c r="D75" s="59" t="s">
        <v>60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59" t="s">
        <v>61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59" t="s">
        <v>60</v>
      </c>
      <c r="AI75" s="42"/>
      <c r="AJ75" s="42"/>
      <c r="AK75" s="42"/>
      <c r="AL75" s="42"/>
      <c r="AM75" s="59" t="s">
        <v>61</v>
      </c>
      <c r="AN75" s="42"/>
      <c r="AO75" s="42"/>
      <c r="AP75" s="39"/>
      <c r="AQ75" s="39"/>
      <c r="AR75" s="40"/>
      <c r="BE75" s="39"/>
    </row>
    <row r="76" s="2" customFormat="1">
      <c r="A76" s="39"/>
      <c r="B76" s="40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0"/>
      <c r="BE76" s="39"/>
    </row>
    <row r="77" s="2" customFormat="1" ht="6.96" customHeight="1">
      <c r="A77" s="39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40"/>
      <c r="BE77" s="39"/>
    </row>
    <row r="81" s="2" customFormat="1" ht="6.96" customHeight="1">
      <c r="A81" s="39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40"/>
      <c r="BE81" s="39"/>
    </row>
    <row r="82" s="2" customFormat="1" ht="24.96" customHeight="1">
      <c r="A82" s="39"/>
      <c r="B82" s="40"/>
      <c r="C82" s="23" t="s">
        <v>64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0"/>
      <c r="BE82" s="39"/>
    </row>
    <row r="83" s="2" customFormat="1" ht="6.96" customHeight="1">
      <c r="A83" s="39"/>
      <c r="B83" s="40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0"/>
      <c r="BE83" s="39"/>
    </row>
    <row r="84" s="4" customFormat="1" ht="12" customHeight="1">
      <c r="A84" s="4"/>
      <c r="B84" s="65"/>
      <c r="C84" s="32" t="s">
        <v>13</v>
      </c>
      <c r="D84" s="4"/>
      <c r="E84" s="4"/>
      <c r="F84" s="4"/>
      <c r="G84" s="4"/>
      <c r="H84" s="4"/>
      <c r="I84" s="4"/>
      <c r="J84" s="4"/>
      <c r="K84" s="4"/>
      <c r="L84" s="4" t="str">
        <f>K5</f>
        <v>2023-17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5"/>
      <c r="BE84" s="4"/>
    </row>
    <row r="85" s="5" customFormat="1" ht="36.96" customHeight="1">
      <c r="A85" s="5"/>
      <c r="B85" s="66"/>
      <c r="C85" s="67" t="s">
        <v>16</v>
      </c>
      <c r="D85" s="5"/>
      <c r="E85" s="5"/>
      <c r="F85" s="5"/>
      <c r="G85" s="5"/>
      <c r="H85" s="5"/>
      <c r="I85" s="5"/>
      <c r="J85" s="5"/>
      <c r="K85" s="5"/>
      <c r="L85" s="68" t="str">
        <f>K6</f>
        <v>RTYNĚ V PODKRKONOŠÍ - REKONSTRUKCE VODOJEMU BRODKA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6"/>
      <c r="BE85" s="5"/>
    </row>
    <row r="86" s="2" customFormat="1" ht="6.96" customHeight="1">
      <c r="A86" s="39"/>
      <c r="B86" s="40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0"/>
      <c r="BE86" s="39"/>
    </row>
    <row r="87" s="2" customFormat="1" ht="12" customHeight="1">
      <c r="A87" s="39"/>
      <c r="B87" s="40"/>
      <c r="C87" s="32" t="s">
        <v>21</v>
      </c>
      <c r="D87" s="39"/>
      <c r="E87" s="39"/>
      <c r="F87" s="39"/>
      <c r="G87" s="39"/>
      <c r="H87" s="39"/>
      <c r="I87" s="39"/>
      <c r="J87" s="39"/>
      <c r="K87" s="39"/>
      <c r="L87" s="69" t="str">
        <f>IF(K8="","",K8)</f>
        <v>RTYNĚ V PODKRKONOŠÍ - BRODKA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2" t="s">
        <v>23</v>
      </c>
      <c r="AJ87" s="39"/>
      <c r="AK87" s="39"/>
      <c r="AL87" s="39"/>
      <c r="AM87" s="70" t="str">
        <f>IF(AN8= "","",AN8)</f>
        <v>12. 10. 2023</v>
      </c>
      <c r="AN87" s="70"/>
      <c r="AO87" s="39"/>
      <c r="AP87" s="39"/>
      <c r="AQ87" s="39"/>
      <c r="AR87" s="40"/>
      <c r="BE87" s="39"/>
    </row>
    <row r="88" s="2" customFormat="1" ht="6.96" customHeight="1">
      <c r="A88" s="39"/>
      <c r="B88" s="40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0"/>
      <c r="BE88" s="39"/>
    </row>
    <row r="89" s="2" customFormat="1" ht="25.65" customHeight="1">
      <c r="A89" s="39"/>
      <c r="B89" s="40"/>
      <c r="C89" s="32" t="s">
        <v>29</v>
      </c>
      <c r="D89" s="39"/>
      <c r="E89" s="39"/>
      <c r="F89" s="39"/>
      <c r="G89" s="39"/>
      <c r="H89" s="39"/>
      <c r="I89" s="39"/>
      <c r="J89" s="39"/>
      <c r="K89" s="39"/>
      <c r="L89" s="4" t="str">
        <f>IF(E11= "","",E11)</f>
        <v>Město Rtyně v Podkrkonoší, Hronovská 431, 542 33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2" t="s">
        <v>37</v>
      </c>
      <c r="AJ89" s="39"/>
      <c r="AK89" s="39"/>
      <c r="AL89" s="39"/>
      <c r="AM89" s="71" t="str">
        <f>IF(E17="","",E17)</f>
        <v>Ing. Novotný, Vodohospod. kancelář Trutnov</v>
      </c>
      <c r="AN89" s="4"/>
      <c r="AO89" s="4"/>
      <c r="AP89" s="4"/>
      <c r="AQ89" s="39"/>
      <c r="AR89" s="40"/>
      <c r="AS89" s="72" t="s">
        <v>65</v>
      </c>
      <c r="AT89" s="73"/>
      <c r="AU89" s="74"/>
      <c r="AV89" s="74"/>
      <c r="AW89" s="74"/>
      <c r="AX89" s="74"/>
      <c r="AY89" s="74"/>
      <c r="AZ89" s="74"/>
      <c r="BA89" s="74"/>
      <c r="BB89" s="74"/>
      <c r="BC89" s="74"/>
      <c r="BD89" s="75"/>
      <c r="BE89" s="39"/>
    </row>
    <row r="90" s="2" customFormat="1" ht="15.15" customHeight="1">
      <c r="A90" s="39"/>
      <c r="B90" s="40"/>
      <c r="C90" s="32" t="s">
        <v>35</v>
      </c>
      <c r="D90" s="39"/>
      <c r="E90" s="39"/>
      <c r="F90" s="39"/>
      <c r="G90" s="39"/>
      <c r="H90" s="39"/>
      <c r="I90" s="39"/>
      <c r="J90" s="39"/>
      <c r="K90" s="39"/>
      <c r="L90" s="4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2" t="s">
        <v>42</v>
      </c>
      <c r="AJ90" s="39"/>
      <c r="AK90" s="39"/>
      <c r="AL90" s="39"/>
      <c r="AM90" s="71" t="str">
        <f>IF(E20="","",E20)</f>
        <v>Lenka Benešová</v>
      </c>
      <c r="AN90" s="4"/>
      <c r="AO90" s="4"/>
      <c r="AP90" s="4"/>
      <c r="AQ90" s="39"/>
      <c r="AR90" s="40"/>
      <c r="AS90" s="76"/>
      <c r="AT90" s="77"/>
      <c r="AU90" s="78"/>
      <c r="AV90" s="78"/>
      <c r="AW90" s="78"/>
      <c r="AX90" s="78"/>
      <c r="AY90" s="78"/>
      <c r="AZ90" s="78"/>
      <c r="BA90" s="78"/>
      <c r="BB90" s="78"/>
      <c r="BC90" s="78"/>
      <c r="BD90" s="79"/>
      <c r="BE90" s="39"/>
    </row>
    <row r="91" s="2" customFormat="1" ht="10.8" customHeight="1">
      <c r="A91" s="39"/>
      <c r="B91" s="40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0"/>
      <c r="AS91" s="76"/>
      <c r="AT91" s="77"/>
      <c r="AU91" s="78"/>
      <c r="AV91" s="78"/>
      <c r="AW91" s="78"/>
      <c r="AX91" s="78"/>
      <c r="AY91" s="78"/>
      <c r="AZ91" s="78"/>
      <c r="BA91" s="78"/>
      <c r="BB91" s="78"/>
      <c r="BC91" s="78"/>
      <c r="BD91" s="79"/>
      <c r="BE91" s="39"/>
    </row>
    <row r="92" s="2" customFormat="1" ht="29.28" customHeight="1">
      <c r="A92" s="39"/>
      <c r="B92" s="40"/>
      <c r="C92" s="80" t="s">
        <v>66</v>
      </c>
      <c r="D92" s="81"/>
      <c r="E92" s="81"/>
      <c r="F92" s="81"/>
      <c r="G92" s="81"/>
      <c r="H92" s="82"/>
      <c r="I92" s="83" t="s">
        <v>67</v>
      </c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  <c r="AC92" s="81"/>
      <c r="AD92" s="81"/>
      <c r="AE92" s="81"/>
      <c r="AF92" s="81"/>
      <c r="AG92" s="84" t="s">
        <v>68</v>
      </c>
      <c r="AH92" s="81"/>
      <c r="AI92" s="81"/>
      <c r="AJ92" s="81"/>
      <c r="AK92" s="81"/>
      <c r="AL92" s="81"/>
      <c r="AM92" s="81"/>
      <c r="AN92" s="83" t="s">
        <v>69</v>
      </c>
      <c r="AO92" s="81"/>
      <c r="AP92" s="85"/>
      <c r="AQ92" s="86" t="s">
        <v>70</v>
      </c>
      <c r="AR92" s="40"/>
      <c r="AS92" s="87" t="s">
        <v>71</v>
      </c>
      <c r="AT92" s="88" t="s">
        <v>72</v>
      </c>
      <c r="AU92" s="88" t="s">
        <v>73</v>
      </c>
      <c r="AV92" s="88" t="s">
        <v>74</v>
      </c>
      <c r="AW92" s="88" t="s">
        <v>75</v>
      </c>
      <c r="AX92" s="88" t="s">
        <v>76</v>
      </c>
      <c r="AY92" s="88" t="s">
        <v>77</v>
      </c>
      <c r="AZ92" s="88" t="s">
        <v>78</v>
      </c>
      <c r="BA92" s="88" t="s">
        <v>79</v>
      </c>
      <c r="BB92" s="88" t="s">
        <v>80</v>
      </c>
      <c r="BC92" s="88" t="s">
        <v>81</v>
      </c>
      <c r="BD92" s="89" t="s">
        <v>82</v>
      </c>
      <c r="BE92" s="39"/>
    </row>
    <row r="93" s="2" customFormat="1" ht="10.8" customHeight="1">
      <c r="A93" s="39"/>
      <c r="B93" s="40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0"/>
      <c r="AS93" s="90"/>
      <c r="AT93" s="91"/>
      <c r="AU93" s="91"/>
      <c r="AV93" s="91"/>
      <c r="AW93" s="91"/>
      <c r="AX93" s="91"/>
      <c r="AY93" s="91"/>
      <c r="AZ93" s="91"/>
      <c r="BA93" s="91"/>
      <c r="BB93" s="91"/>
      <c r="BC93" s="91"/>
      <c r="BD93" s="92"/>
      <c r="BE93" s="39"/>
    </row>
    <row r="94" s="6" customFormat="1" ht="32.4" customHeight="1">
      <c r="A94" s="6"/>
      <c r="B94" s="93"/>
      <c r="C94" s="94" t="s">
        <v>83</v>
      </c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  <c r="AA94" s="95"/>
      <c r="AB94" s="95"/>
      <c r="AC94" s="95"/>
      <c r="AD94" s="95"/>
      <c r="AE94" s="95"/>
      <c r="AF94" s="95"/>
      <c r="AG94" s="96">
        <f>ROUND(AG95,2)</f>
        <v>0</v>
      </c>
      <c r="AH94" s="96"/>
      <c r="AI94" s="96"/>
      <c r="AJ94" s="96"/>
      <c r="AK94" s="96"/>
      <c r="AL94" s="96"/>
      <c r="AM94" s="96"/>
      <c r="AN94" s="97">
        <f>SUM(AG94,AT94)</f>
        <v>0</v>
      </c>
      <c r="AO94" s="97"/>
      <c r="AP94" s="97"/>
      <c r="AQ94" s="98" t="s">
        <v>1</v>
      </c>
      <c r="AR94" s="93"/>
      <c r="AS94" s="99">
        <f>ROUND(AS95,2)</f>
        <v>0</v>
      </c>
      <c r="AT94" s="100">
        <f>ROUND(SUM(AV94:AW94),2)</f>
        <v>0</v>
      </c>
      <c r="AU94" s="101">
        <f>ROUND(AU95,5)</f>
        <v>0</v>
      </c>
      <c r="AV94" s="100">
        <f>ROUND(AZ94*L29,2)</f>
        <v>0</v>
      </c>
      <c r="AW94" s="100">
        <f>ROUND(BA94*L30,2)</f>
        <v>0</v>
      </c>
      <c r="AX94" s="100">
        <f>ROUND(BB94*L29,2)</f>
        <v>0</v>
      </c>
      <c r="AY94" s="100">
        <f>ROUND(BC94*L30,2)</f>
        <v>0</v>
      </c>
      <c r="AZ94" s="100">
        <f>ROUND(AZ95,2)</f>
        <v>0</v>
      </c>
      <c r="BA94" s="100">
        <f>ROUND(BA95,2)</f>
        <v>0</v>
      </c>
      <c r="BB94" s="100">
        <f>ROUND(BB95,2)</f>
        <v>0</v>
      </c>
      <c r="BC94" s="100">
        <f>ROUND(BC95,2)</f>
        <v>0</v>
      </c>
      <c r="BD94" s="102">
        <f>ROUND(BD95,2)</f>
        <v>0</v>
      </c>
      <c r="BE94" s="6"/>
      <c r="BS94" s="103" t="s">
        <v>84</v>
      </c>
      <c r="BT94" s="103" t="s">
        <v>85</v>
      </c>
      <c r="BU94" s="104" t="s">
        <v>86</v>
      </c>
      <c r="BV94" s="103" t="s">
        <v>87</v>
      </c>
      <c r="BW94" s="103" t="s">
        <v>4</v>
      </c>
      <c r="BX94" s="103" t="s">
        <v>88</v>
      </c>
      <c r="CL94" s="103" t="s">
        <v>1</v>
      </c>
    </row>
    <row r="95" s="7" customFormat="1" ht="16.5" customHeight="1">
      <c r="A95" s="105" t="s">
        <v>89</v>
      </c>
      <c r="B95" s="106"/>
      <c r="C95" s="107"/>
      <c r="D95" s="108" t="s">
        <v>90</v>
      </c>
      <c r="E95" s="108"/>
      <c r="F95" s="108"/>
      <c r="G95" s="108"/>
      <c r="H95" s="108"/>
      <c r="I95" s="109"/>
      <c r="J95" s="108" t="s">
        <v>91</v>
      </c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  <c r="AA95" s="108"/>
      <c r="AB95" s="108"/>
      <c r="AC95" s="108"/>
      <c r="AD95" s="108"/>
      <c r="AE95" s="108"/>
      <c r="AF95" s="108"/>
      <c r="AG95" s="110">
        <f>'1 - REKONSTRUKCE VODOJEMU...'!J30</f>
        <v>0</v>
      </c>
      <c r="AH95" s="109"/>
      <c r="AI95" s="109"/>
      <c r="AJ95" s="109"/>
      <c r="AK95" s="109"/>
      <c r="AL95" s="109"/>
      <c r="AM95" s="109"/>
      <c r="AN95" s="110">
        <f>SUM(AG95,AT95)</f>
        <v>0</v>
      </c>
      <c r="AO95" s="109"/>
      <c r="AP95" s="109"/>
      <c r="AQ95" s="111" t="s">
        <v>92</v>
      </c>
      <c r="AR95" s="106"/>
      <c r="AS95" s="112">
        <v>0</v>
      </c>
      <c r="AT95" s="113">
        <f>ROUND(SUM(AV95:AW95),2)</f>
        <v>0</v>
      </c>
      <c r="AU95" s="114">
        <f>'1 - REKONSTRUKCE VODOJEMU...'!P147</f>
        <v>0</v>
      </c>
      <c r="AV95" s="113">
        <f>'1 - REKONSTRUKCE VODOJEMU...'!J33</f>
        <v>0</v>
      </c>
      <c r="AW95" s="113">
        <f>'1 - REKONSTRUKCE VODOJEMU...'!J34</f>
        <v>0</v>
      </c>
      <c r="AX95" s="113">
        <f>'1 - REKONSTRUKCE VODOJEMU...'!J35</f>
        <v>0</v>
      </c>
      <c r="AY95" s="113">
        <f>'1 - REKONSTRUKCE VODOJEMU...'!J36</f>
        <v>0</v>
      </c>
      <c r="AZ95" s="113">
        <f>'1 - REKONSTRUKCE VODOJEMU...'!F33</f>
        <v>0</v>
      </c>
      <c r="BA95" s="113">
        <f>'1 - REKONSTRUKCE VODOJEMU...'!F34</f>
        <v>0</v>
      </c>
      <c r="BB95" s="113">
        <f>'1 - REKONSTRUKCE VODOJEMU...'!F35</f>
        <v>0</v>
      </c>
      <c r="BC95" s="113">
        <f>'1 - REKONSTRUKCE VODOJEMU...'!F36</f>
        <v>0</v>
      </c>
      <c r="BD95" s="115">
        <f>'1 - REKONSTRUKCE VODOJEMU...'!F37</f>
        <v>0</v>
      </c>
      <c r="BE95" s="7"/>
      <c r="BT95" s="116" t="s">
        <v>90</v>
      </c>
      <c r="BV95" s="116" t="s">
        <v>87</v>
      </c>
      <c r="BW95" s="116" t="s">
        <v>93</v>
      </c>
      <c r="BX95" s="116" t="s">
        <v>4</v>
      </c>
      <c r="CL95" s="116" t="s">
        <v>1</v>
      </c>
      <c r="CM95" s="116" t="s">
        <v>20</v>
      </c>
    </row>
    <row r="96" s="2" customFormat="1" ht="30" customHeight="1">
      <c r="A96" s="39"/>
      <c r="B96" s="40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40"/>
      <c r="AS96" s="39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="2" customFormat="1" ht="6.96" customHeight="1">
      <c r="A97" s="39"/>
      <c r="B97" s="61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62"/>
      <c r="AD97" s="62"/>
      <c r="AE97" s="62"/>
      <c r="AF97" s="62"/>
      <c r="AG97" s="62"/>
      <c r="AH97" s="62"/>
      <c r="AI97" s="62"/>
      <c r="AJ97" s="62"/>
      <c r="AK97" s="62"/>
      <c r="AL97" s="62"/>
      <c r="AM97" s="62"/>
      <c r="AN97" s="62"/>
      <c r="AO97" s="62"/>
      <c r="AP97" s="62"/>
      <c r="AQ97" s="62"/>
      <c r="AR97" s="40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</sheetData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1 - REKONSTRUKCE VODOJEMU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93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20</v>
      </c>
    </row>
    <row r="4" s="1" customFormat="1" ht="24.96" customHeight="1">
      <c r="B4" s="22"/>
      <c r="D4" s="23" t="s">
        <v>94</v>
      </c>
      <c r="L4" s="22"/>
      <c r="M4" s="117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26.25" customHeight="1">
      <c r="B7" s="22"/>
      <c r="E7" s="118" t="str">
        <f>'Rekapitulace stavby'!K6</f>
        <v>RTYNĚ V PODKRKONOŠÍ - REKONSTRUKCE VODOJEMU BRODKA</v>
      </c>
      <c r="F7" s="32"/>
      <c r="G7" s="32"/>
      <c r="H7" s="32"/>
      <c r="L7" s="22"/>
    </row>
    <row r="8" s="2" customFormat="1" ht="12" customHeight="1">
      <c r="A8" s="39"/>
      <c r="B8" s="40"/>
      <c r="C8" s="39"/>
      <c r="D8" s="32" t="s">
        <v>95</v>
      </c>
      <c r="E8" s="39"/>
      <c r="F8" s="39"/>
      <c r="G8" s="39"/>
      <c r="H8" s="39"/>
      <c r="I8" s="39"/>
      <c r="J8" s="39"/>
      <c r="K8" s="39"/>
      <c r="L8" s="56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0"/>
      <c r="C9" s="39"/>
      <c r="D9" s="39"/>
      <c r="E9" s="68" t="s">
        <v>96</v>
      </c>
      <c r="F9" s="39"/>
      <c r="G9" s="39"/>
      <c r="H9" s="39"/>
      <c r="I9" s="39"/>
      <c r="J9" s="39"/>
      <c r="K9" s="39"/>
      <c r="L9" s="56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0"/>
      <c r="C10" s="39"/>
      <c r="D10" s="39"/>
      <c r="E10" s="39"/>
      <c r="F10" s="39"/>
      <c r="G10" s="39"/>
      <c r="H10" s="39"/>
      <c r="I10" s="39"/>
      <c r="J10" s="39"/>
      <c r="K10" s="39"/>
      <c r="L10" s="56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0"/>
      <c r="C11" s="39"/>
      <c r="D11" s="32" t="s">
        <v>18</v>
      </c>
      <c r="E11" s="39"/>
      <c r="F11" s="27" t="s">
        <v>1</v>
      </c>
      <c r="G11" s="39"/>
      <c r="H11" s="39"/>
      <c r="I11" s="32" t="s">
        <v>19</v>
      </c>
      <c r="J11" s="27" t="s">
        <v>1</v>
      </c>
      <c r="K11" s="39"/>
      <c r="L11" s="56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0"/>
      <c r="C12" s="39"/>
      <c r="D12" s="32" t="s">
        <v>21</v>
      </c>
      <c r="E12" s="39"/>
      <c r="F12" s="27" t="s">
        <v>22</v>
      </c>
      <c r="G12" s="39"/>
      <c r="H12" s="39"/>
      <c r="I12" s="32" t="s">
        <v>23</v>
      </c>
      <c r="J12" s="70" t="str">
        <f>'Rekapitulace stavby'!AN8</f>
        <v>12. 10. 2023</v>
      </c>
      <c r="K12" s="39"/>
      <c r="L12" s="56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0"/>
      <c r="C13" s="39"/>
      <c r="D13" s="39"/>
      <c r="E13" s="39"/>
      <c r="F13" s="39"/>
      <c r="G13" s="39"/>
      <c r="H13" s="39"/>
      <c r="I13" s="39"/>
      <c r="J13" s="39"/>
      <c r="K13" s="39"/>
      <c r="L13" s="56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0"/>
      <c r="C14" s="39"/>
      <c r="D14" s="32" t="s">
        <v>29</v>
      </c>
      <c r="E14" s="39"/>
      <c r="F14" s="39"/>
      <c r="G14" s="39"/>
      <c r="H14" s="39"/>
      <c r="I14" s="32" t="s">
        <v>30</v>
      </c>
      <c r="J14" s="27" t="s">
        <v>31</v>
      </c>
      <c r="K14" s="39"/>
      <c r="L14" s="56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0"/>
      <c r="C15" s="39"/>
      <c r="D15" s="39"/>
      <c r="E15" s="27" t="s">
        <v>32</v>
      </c>
      <c r="F15" s="39"/>
      <c r="G15" s="39"/>
      <c r="H15" s="39"/>
      <c r="I15" s="32" t="s">
        <v>33</v>
      </c>
      <c r="J15" s="27" t="s">
        <v>34</v>
      </c>
      <c r="K15" s="39"/>
      <c r="L15" s="56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0"/>
      <c r="C16" s="39"/>
      <c r="D16" s="39"/>
      <c r="E16" s="39"/>
      <c r="F16" s="39"/>
      <c r="G16" s="39"/>
      <c r="H16" s="39"/>
      <c r="I16" s="39"/>
      <c r="J16" s="39"/>
      <c r="K16" s="39"/>
      <c r="L16" s="56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0"/>
      <c r="C17" s="39"/>
      <c r="D17" s="32" t="s">
        <v>35</v>
      </c>
      <c r="E17" s="39"/>
      <c r="F17" s="39"/>
      <c r="G17" s="39"/>
      <c r="H17" s="39"/>
      <c r="I17" s="32" t="s">
        <v>30</v>
      </c>
      <c r="J17" s="33" t="str">
        <f>'Rekapitulace stavby'!AN13</f>
        <v>Vyplň údaj</v>
      </c>
      <c r="K17" s="39"/>
      <c r="L17" s="56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0"/>
      <c r="C18" s="39"/>
      <c r="D18" s="39"/>
      <c r="E18" s="33" t="str">
        <f>'Rekapitulace stavby'!E14</f>
        <v>Vyplň údaj</v>
      </c>
      <c r="F18" s="27"/>
      <c r="G18" s="27"/>
      <c r="H18" s="27"/>
      <c r="I18" s="32" t="s">
        <v>33</v>
      </c>
      <c r="J18" s="33" t="str">
        <f>'Rekapitulace stavby'!AN14</f>
        <v>Vyplň údaj</v>
      </c>
      <c r="K18" s="39"/>
      <c r="L18" s="56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0"/>
      <c r="C19" s="39"/>
      <c r="D19" s="39"/>
      <c r="E19" s="39"/>
      <c r="F19" s="39"/>
      <c r="G19" s="39"/>
      <c r="H19" s="39"/>
      <c r="I19" s="39"/>
      <c r="J19" s="39"/>
      <c r="K19" s="39"/>
      <c r="L19" s="56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0"/>
      <c r="C20" s="39"/>
      <c r="D20" s="32" t="s">
        <v>37</v>
      </c>
      <c r="E20" s="39"/>
      <c r="F20" s="39"/>
      <c r="G20" s="39"/>
      <c r="H20" s="39"/>
      <c r="I20" s="32" t="s">
        <v>30</v>
      </c>
      <c r="J20" s="27" t="s">
        <v>38</v>
      </c>
      <c r="K20" s="39"/>
      <c r="L20" s="56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0"/>
      <c r="C21" s="39"/>
      <c r="D21" s="39"/>
      <c r="E21" s="27" t="s">
        <v>39</v>
      </c>
      <c r="F21" s="39"/>
      <c r="G21" s="39"/>
      <c r="H21" s="39"/>
      <c r="I21" s="32" t="s">
        <v>33</v>
      </c>
      <c r="J21" s="27" t="s">
        <v>40</v>
      </c>
      <c r="K21" s="39"/>
      <c r="L21" s="56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0"/>
      <c r="C22" s="39"/>
      <c r="D22" s="39"/>
      <c r="E22" s="39"/>
      <c r="F22" s="39"/>
      <c r="G22" s="39"/>
      <c r="H22" s="39"/>
      <c r="I22" s="39"/>
      <c r="J22" s="39"/>
      <c r="K22" s="39"/>
      <c r="L22" s="56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0"/>
      <c r="C23" s="39"/>
      <c r="D23" s="32" t="s">
        <v>42</v>
      </c>
      <c r="E23" s="39"/>
      <c r="F23" s="39"/>
      <c r="G23" s="39"/>
      <c r="H23" s="39"/>
      <c r="I23" s="32" t="s">
        <v>30</v>
      </c>
      <c r="J23" s="27" t="s">
        <v>1</v>
      </c>
      <c r="K23" s="39"/>
      <c r="L23" s="56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0"/>
      <c r="C24" s="39"/>
      <c r="D24" s="39"/>
      <c r="E24" s="27" t="s">
        <v>43</v>
      </c>
      <c r="F24" s="39"/>
      <c r="G24" s="39"/>
      <c r="H24" s="39"/>
      <c r="I24" s="32" t="s">
        <v>33</v>
      </c>
      <c r="J24" s="27" t="s">
        <v>1</v>
      </c>
      <c r="K24" s="39"/>
      <c r="L24" s="56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0"/>
      <c r="C25" s="39"/>
      <c r="D25" s="39"/>
      <c r="E25" s="39"/>
      <c r="F25" s="39"/>
      <c r="G25" s="39"/>
      <c r="H25" s="39"/>
      <c r="I25" s="39"/>
      <c r="J25" s="39"/>
      <c r="K25" s="39"/>
      <c r="L25" s="56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0"/>
      <c r="C26" s="39"/>
      <c r="D26" s="32" t="s">
        <v>44</v>
      </c>
      <c r="E26" s="39"/>
      <c r="F26" s="39"/>
      <c r="G26" s="39"/>
      <c r="H26" s="39"/>
      <c r="I26" s="39"/>
      <c r="J26" s="39"/>
      <c r="K26" s="39"/>
      <c r="L26" s="56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19"/>
      <c r="B27" s="120"/>
      <c r="C27" s="119"/>
      <c r="D27" s="119"/>
      <c r="E27" s="37" t="s">
        <v>1</v>
      </c>
      <c r="F27" s="37"/>
      <c r="G27" s="37"/>
      <c r="H27" s="37"/>
      <c r="I27" s="119"/>
      <c r="J27" s="119"/>
      <c r="K27" s="119"/>
      <c r="L27" s="121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</row>
    <row r="28" s="2" customFormat="1" ht="6.96" customHeight="1">
      <c r="A28" s="39"/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56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0"/>
      <c r="C29" s="39"/>
      <c r="D29" s="91"/>
      <c r="E29" s="91"/>
      <c r="F29" s="91"/>
      <c r="G29" s="91"/>
      <c r="H29" s="91"/>
      <c r="I29" s="91"/>
      <c r="J29" s="91"/>
      <c r="K29" s="91"/>
      <c r="L29" s="56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0"/>
      <c r="C30" s="39"/>
      <c r="D30" s="122" t="s">
        <v>45</v>
      </c>
      <c r="E30" s="39"/>
      <c r="F30" s="39"/>
      <c r="G30" s="39"/>
      <c r="H30" s="39"/>
      <c r="I30" s="39"/>
      <c r="J30" s="97">
        <f>ROUND(J147, 2)</f>
        <v>0</v>
      </c>
      <c r="K30" s="39"/>
      <c r="L30" s="56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0"/>
      <c r="C31" s="39"/>
      <c r="D31" s="91"/>
      <c r="E31" s="91"/>
      <c r="F31" s="91"/>
      <c r="G31" s="91"/>
      <c r="H31" s="91"/>
      <c r="I31" s="91"/>
      <c r="J31" s="91"/>
      <c r="K31" s="91"/>
      <c r="L31" s="56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0"/>
      <c r="C32" s="39"/>
      <c r="D32" s="39"/>
      <c r="E32" s="39"/>
      <c r="F32" s="44" t="s">
        <v>47</v>
      </c>
      <c r="G32" s="39"/>
      <c r="H32" s="39"/>
      <c r="I32" s="44" t="s">
        <v>46</v>
      </c>
      <c r="J32" s="44" t="s">
        <v>48</v>
      </c>
      <c r="K32" s="39"/>
      <c r="L32" s="56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0"/>
      <c r="C33" s="39"/>
      <c r="D33" s="123" t="s">
        <v>49</v>
      </c>
      <c r="E33" s="32" t="s">
        <v>50</v>
      </c>
      <c r="F33" s="124">
        <f>ROUND((SUM(BE147:BE768)),  2)</f>
        <v>0</v>
      </c>
      <c r="G33" s="39"/>
      <c r="H33" s="39"/>
      <c r="I33" s="125">
        <v>0.20999999999999999</v>
      </c>
      <c r="J33" s="124">
        <f>ROUND(((SUM(BE147:BE768))*I33),  2)</f>
        <v>0</v>
      </c>
      <c r="K33" s="39"/>
      <c r="L33" s="56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0"/>
      <c r="C34" s="39"/>
      <c r="D34" s="39"/>
      <c r="E34" s="32" t="s">
        <v>51</v>
      </c>
      <c r="F34" s="124">
        <f>ROUND((SUM(BF147:BF768)),  2)</f>
        <v>0</v>
      </c>
      <c r="G34" s="39"/>
      <c r="H34" s="39"/>
      <c r="I34" s="125">
        <v>0.14999999999999999</v>
      </c>
      <c r="J34" s="124">
        <f>ROUND(((SUM(BF147:BF768))*I34),  2)</f>
        <v>0</v>
      </c>
      <c r="K34" s="39"/>
      <c r="L34" s="56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0"/>
      <c r="C35" s="39"/>
      <c r="D35" s="39"/>
      <c r="E35" s="32" t="s">
        <v>52</v>
      </c>
      <c r="F35" s="124">
        <f>ROUND((SUM(BG147:BG768)),  2)</f>
        <v>0</v>
      </c>
      <c r="G35" s="39"/>
      <c r="H35" s="39"/>
      <c r="I35" s="125">
        <v>0.20999999999999999</v>
      </c>
      <c r="J35" s="124">
        <f>0</f>
        <v>0</v>
      </c>
      <c r="K35" s="39"/>
      <c r="L35" s="56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0"/>
      <c r="C36" s="39"/>
      <c r="D36" s="39"/>
      <c r="E36" s="32" t="s">
        <v>53</v>
      </c>
      <c r="F36" s="124">
        <f>ROUND((SUM(BH147:BH768)),  2)</f>
        <v>0</v>
      </c>
      <c r="G36" s="39"/>
      <c r="H36" s="39"/>
      <c r="I36" s="125">
        <v>0.14999999999999999</v>
      </c>
      <c r="J36" s="124">
        <f>0</f>
        <v>0</v>
      </c>
      <c r="K36" s="39"/>
      <c r="L36" s="56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0"/>
      <c r="C37" s="39"/>
      <c r="D37" s="39"/>
      <c r="E37" s="32" t="s">
        <v>54</v>
      </c>
      <c r="F37" s="124">
        <f>ROUND((SUM(BI147:BI768)),  2)</f>
        <v>0</v>
      </c>
      <c r="G37" s="39"/>
      <c r="H37" s="39"/>
      <c r="I37" s="125">
        <v>0</v>
      </c>
      <c r="J37" s="124">
        <f>0</f>
        <v>0</v>
      </c>
      <c r="K37" s="39"/>
      <c r="L37" s="56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0"/>
      <c r="C38" s="39"/>
      <c r="D38" s="39"/>
      <c r="E38" s="39"/>
      <c r="F38" s="39"/>
      <c r="G38" s="39"/>
      <c r="H38" s="39"/>
      <c r="I38" s="39"/>
      <c r="J38" s="39"/>
      <c r="K38" s="39"/>
      <c r="L38" s="56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0"/>
      <c r="C39" s="126"/>
      <c r="D39" s="127" t="s">
        <v>55</v>
      </c>
      <c r="E39" s="82"/>
      <c r="F39" s="82"/>
      <c r="G39" s="128" t="s">
        <v>56</v>
      </c>
      <c r="H39" s="129" t="s">
        <v>57</v>
      </c>
      <c r="I39" s="82"/>
      <c r="J39" s="130">
        <f>SUM(J30:J37)</f>
        <v>0</v>
      </c>
      <c r="K39" s="131"/>
      <c r="L39" s="56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0"/>
      <c r="C40" s="39"/>
      <c r="D40" s="39"/>
      <c r="E40" s="39"/>
      <c r="F40" s="39"/>
      <c r="G40" s="39"/>
      <c r="H40" s="39"/>
      <c r="I40" s="39"/>
      <c r="J40" s="39"/>
      <c r="K40" s="39"/>
      <c r="L40" s="56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2"/>
      <c r="L41" s="22"/>
    </row>
    <row r="42" s="1" customFormat="1" ht="14.4" customHeight="1">
      <c r="B42" s="22"/>
      <c r="L42" s="22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6"/>
      <c r="D50" s="57" t="s">
        <v>58</v>
      </c>
      <c r="E50" s="58"/>
      <c r="F50" s="58"/>
      <c r="G50" s="57" t="s">
        <v>59</v>
      </c>
      <c r="H50" s="58"/>
      <c r="I50" s="58"/>
      <c r="J50" s="58"/>
      <c r="K50" s="58"/>
      <c r="L50" s="56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9"/>
      <c r="B61" s="40"/>
      <c r="C61" s="39"/>
      <c r="D61" s="59" t="s">
        <v>60</v>
      </c>
      <c r="E61" s="42"/>
      <c r="F61" s="132" t="s">
        <v>61</v>
      </c>
      <c r="G61" s="59" t="s">
        <v>60</v>
      </c>
      <c r="H61" s="42"/>
      <c r="I61" s="42"/>
      <c r="J61" s="133" t="s">
        <v>61</v>
      </c>
      <c r="K61" s="42"/>
      <c r="L61" s="56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9"/>
      <c r="B65" s="40"/>
      <c r="C65" s="39"/>
      <c r="D65" s="57" t="s">
        <v>62</v>
      </c>
      <c r="E65" s="60"/>
      <c r="F65" s="60"/>
      <c r="G65" s="57" t="s">
        <v>63</v>
      </c>
      <c r="H65" s="60"/>
      <c r="I65" s="60"/>
      <c r="J65" s="60"/>
      <c r="K65" s="60"/>
      <c r="L65" s="56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9"/>
      <c r="B76" s="40"/>
      <c r="C76" s="39"/>
      <c r="D76" s="59" t="s">
        <v>60</v>
      </c>
      <c r="E76" s="42"/>
      <c r="F76" s="132" t="s">
        <v>61</v>
      </c>
      <c r="G76" s="59" t="s">
        <v>60</v>
      </c>
      <c r="H76" s="42"/>
      <c r="I76" s="42"/>
      <c r="J76" s="133" t="s">
        <v>61</v>
      </c>
      <c r="K76" s="42"/>
      <c r="L76" s="56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3" t="s">
        <v>97</v>
      </c>
      <c r="D82" s="39"/>
      <c r="E82" s="39"/>
      <c r="F82" s="39"/>
      <c r="G82" s="39"/>
      <c r="H82" s="39"/>
      <c r="I82" s="39"/>
      <c r="J82" s="39"/>
      <c r="K82" s="39"/>
      <c r="L82" s="56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39"/>
      <c r="D83" s="39"/>
      <c r="E83" s="39"/>
      <c r="F83" s="39"/>
      <c r="G83" s="39"/>
      <c r="H83" s="39"/>
      <c r="I83" s="39"/>
      <c r="J83" s="39"/>
      <c r="K83" s="39"/>
      <c r="L83" s="56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2" t="s">
        <v>16</v>
      </c>
      <c r="D84" s="39"/>
      <c r="E84" s="39"/>
      <c r="F84" s="39"/>
      <c r="G84" s="39"/>
      <c r="H84" s="39"/>
      <c r="I84" s="39"/>
      <c r="J84" s="39"/>
      <c r="K84" s="39"/>
      <c r="L84" s="56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39"/>
      <c r="D85" s="39"/>
      <c r="E85" s="118" t="str">
        <f>E7</f>
        <v>RTYNĚ V PODKRKONOŠÍ - REKONSTRUKCE VODOJEMU BRODKA</v>
      </c>
      <c r="F85" s="32"/>
      <c r="G85" s="32"/>
      <c r="H85" s="32"/>
      <c r="I85" s="39"/>
      <c r="J85" s="39"/>
      <c r="K85" s="39"/>
      <c r="L85" s="56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2" t="s">
        <v>95</v>
      </c>
      <c r="D86" s="39"/>
      <c r="E86" s="39"/>
      <c r="F86" s="39"/>
      <c r="G86" s="39"/>
      <c r="H86" s="39"/>
      <c r="I86" s="39"/>
      <c r="J86" s="39"/>
      <c r="K86" s="39"/>
      <c r="L86" s="56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39"/>
      <c r="D87" s="39"/>
      <c r="E87" s="68" t="str">
        <f>E9</f>
        <v>1 - REKONSTRUKCE VODOJEMU BRODKA</v>
      </c>
      <c r="F87" s="39"/>
      <c r="G87" s="39"/>
      <c r="H87" s="39"/>
      <c r="I87" s="39"/>
      <c r="J87" s="39"/>
      <c r="K87" s="39"/>
      <c r="L87" s="56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39"/>
      <c r="D88" s="39"/>
      <c r="E88" s="39"/>
      <c r="F88" s="39"/>
      <c r="G88" s="39"/>
      <c r="H88" s="39"/>
      <c r="I88" s="39"/>
      <c r="J88" s="39"/>
      <c r="K88" s="39"/>
      <c r="L88" s="56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2" t="s">
        <v>21</v>
      </c>
      <c r="D89" s="39"/>
      <c r="E89" s="39"/>
      <c r="F89" s="27" t="str">
        <f>F12</f>
        <v>RTYNĚ V PODKRKONOŠÍ - BRODKA</v>
      </c>
      <c r="G89" s="39"/>
      <c r="H89" s="39"/>
      <c r="I89" s="32" t="s">
        <v>23</v>
      </c>
      <c r="J89" s="70" t="str">
        <f>IF(J12="","",J12)</f>
        <v>12. 10. 2023</v>
      </c>
      <c r="K89" s="39"/>
      <c r="L89" s="56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39"/>
      <c r="D90" s="39"/>
      <c r="E90" s="39"/>
      <c r="F90" s="39"/>
      <c r="G90" s="39"/>
      <c r="H90" s="39"/>
      <c r="I90" s="39"/>
      <c r="J90" s="39"/>
      <c r="K90" s="39"/>
      <c r="L90" s="56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40.05" customHeight="1">
      <c r="A91" s="39"/>
      <c r="B91" s="40"/>
      <c r="C91" s="32" t="s">
        <v>29</v>
      </c>
      <c r="D91" s="39"/>
      <c r="E91" s="39"/>
      <c r="F91" s="27" t="str">
        <f>E15</f>
        <v>Město Rtyně v Podkrkonoší, Hronovská 431, 542 33</v>
      </c>
      <c r="G91" s="39"/>
      <c r="H91" s="39"/>
      <c r="I91" s="32" t="s">
        <v>37</v>
      </c>
      <c r="J91" s="37" t="str">
        <f>E21</f>
        <v>Ing. Novotný, Vodohospod. kancelář Trutnov</v>
      </c>
      <c r="K91" s="39"/>
      <c r="L91" s="56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2" t="s">
        <v>35</v>
      </c>
      <c r="D92" s="39"/>
      <c r="E92" s="39"/>
      <c r="F92" s="27" t="str">
        <f>IF(E18="","",E18)</f>
        <v>Vyplň údaj</v>
      </c>
      <c r="G92" s="39"/>
      <c r="H92" s="39"/>
      <c r="I92" s="32" t="s">
        <v>42</v>
      </c>
      <c r="J92" s="37" t="str">
        <f>E24</f>
        <v>Lenka Benešová</v>
      </c>
      <c r="K92" s="39"/>
      <c r="L92" s="56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39"/>
      <c r="D93" s="39"/>
      <c r="E93" s="39"/>
      <c r="F93" s="39"/>
      <c r="G93" s="39"/>
      <c r="H93" s="39"/>
      <c r="I93" s="39"/>
      <c r="J93" s="39"/>
      <c r="K93" s="39"/>
      <c r="L93" s="56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34" t="s">
        <v>98</v>
      </c>
      <c r="D94" s="126"/>
      <c r="E94" s="126"/>
      <c r="F94" s="126"/>
      <c r="G94" s="126"/>
      <c r="H94" s="126"/>
      <c r="I94" s="126"/>
      <c r="J94" s="135" t="s">
        <v>99</v>
      </c>
      <c r="K94" s="126"/>
      <c r="L94" s="56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39"/>
      <c r="D95" s="39"/>
      <c r="E95" s="39"/>
      <c r="F95" s="39"/>
      <c r="G95" s="39"/>
      <c r="H95" s="39"/>
      <c r="I95" s="39"/>
      <c r="J95" s="39"/>
      <c r="K95" s="39"/>
      <c r="L95" s="56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36" t="s">
        <v>100</v>
      </c>
      <c r="D96" s="39"/>
      <c r="E96" s="39"/>
      <c r="F96" s="39"/>
      <c r="G96" s="39"/>
      <c r="H96" s="39"/>
      <c r="I96" s="39"/>
      <c r="J96" s="97">
        <f>J147</f>
        <v>0</v>
      </c>
      <c r="K96" s="39"/>
      <c r="L96" s="56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9" t="s">
        <v>101</v>
      </c>
    </row>
    <row r="97" s="9" customFormat="1" ht="24.96" customHeight="1">
      <c r="A97" s="9"/>
      <c r="B97" s="137"/>
      <c r="C97" s="9"/>
      <c r="D97" s="138" t="s">
        <v>102</v>
      </c>
      <c r="E97" s="139"/>
      <c r="F97" s="139"/>
      <c r="G97" s="139"/>
      <c r="H97" s="139"/>
      <c r="I97" s="139"/>
      <c r="J97" s="140">
        <f>J148</f>
        <v>0</v>
      </c>
      <c r="K97" s="9"/>
      <c r="L97" s="13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1"/>
      <c r="C98" s="10"/>
      <c r="D98" s="142" t="s">
        <v>103</v>
      </c>
      <c r="E98" s="143"/>
      <c r="F98" s="143"/>
      <c r="G98" s="143"/>
      <c r="H98" s="143"/>
      <c r="I98" s="143"/>
      <c r="J98" s="144">
        <f>J149</f>
        <v>0</v>
      </c>
      <c r="K98" s="10"/>
      <c r="L98" s="14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1"/>
      <c r="C99" s="10"/>
      <c r="D99" s="142" t="s">
        <v>104</v>
      </c>
      <c r="E99" s="143"/>
      <c r="F99" s="143"/>
      <c r="G99" s="143"/>
      <c r="H99" s="143"/>
      <c r="I99" s="143"/>
      <c r="J99" s="144">
        <f>J216</f>
        <v>0</v>
      </c>
      <c r="K99" s="10"/>
      <c r="L99" s="14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1"/>
      <c r="C100" s="10"/>
      <c r="D100" s="142" t="s">
        <v>105</v>
      </c>
      <c r="E100" s="143"/>
      <c r="F100" s="143"/>
      <c r="G100" s="143"/>
      <c r="H100" s="143"/>
      <c r="I100" s="143"/>
      <c r="J100" s="144">
        <f>J225</f>
        <v>0</v>
      </c>
      <c r="K100" s="10"/>
      <c r="L100" s="14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1"/>
      <c r="C101" s="10"/>
      <c r="D101" s="142" t="s">
        <v>106</v>
      </c>
      <c r="E101" s="143"/>
      <c r="F101" s="143"/>
      <c r="G101" s="143"/>
      <c r="H101" s="143"/>
      <c r="I101" s="143"/>
      <c r="J101" s="144">
        <f>J246</f>
        <v>0</v>
      </c>
      <c r="K101" s="10"/>
      <c r="L101" s="14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41"/>
      <c r="C102" s="10"/>
      <c r="D102" s="142" t="s">
        <v>107</v>
      </c>
      <c r="E102" s="143"/>
      <c r="F102" s="143"/>
      <c r="G102" s="143"/>
      <c r="H102" s="143"/>
      <c r="I102" s="143"/>
      <c r="J102" s="144">
        <f>J260</f>
        <v>0</v>
      </c>
      <c r="K102" s="10"/>
      <c r="L102" s="14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41"/>
      <c r="C103" s="10"/>
      <c r="D103" s="142" t="s">
        <v>108</v>
      </c>
      <c r="E103" s="143"/>
      <c r="F103" s="143"/>
      <c r="G103" s="143"/>
      <c r="H103" s="143"/>
      <c r="I103" s="143"/>
      <c r="J103" s="144">
        <f>J296</f>
        <v>0</v>
      </c>
      <c r="K103" s="10"/>
      <c r="L103" s="14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41"/>
      <c r="C104" s="10"/>
      <c r="D104" s="142" t="s">
        <v>109</v>
      </c>
      <c r="E104" s="143"/>
      <c r="F104" s="143"/>
      <c r="G104" s="143"/>
      <c r="H104" s="143"/>
      <c r="I104" s="143"/>
      <c r="J104" s="144">
        <f>J335</f>
        <v>0</v>
      </c>
      <c r="K104" s="10"/>
      <c r="L104" s="14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41"/>
      <c r="C105" s="10"/>
      <c r="D105" s="142" t="s">
        <v>110</v>
      </c>
      <c r="E105" s="143"/>
      <c r="F105" s="143"/>
      <c r="G105" s="143"/>
      <c r="H105" s="143"/>
      <c r="I105" s="143"/>
      <c r="J105" s="144">
        <f>J532</f>
        <v>0</v>
      </c>
      <c r="K105" s="10"/>
      <c r="L105" s="14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41"/>
      <c r="C106" s="10"/>
      <c r="D106" s="142" t="s">
        <v>111</v>
      </c>
      <c r="E106" s="143"/>
      <c r="F106" s="143"/>
      <c r="G106" s="143"/>
      <c r="H106" s="143"/>
      <c r="I106" s="143"/>
      <c r="J106" s="144">
        <f>J539</f>
        <v>0</v>
      </c>
      <c r="K106" s="10"/>
      <c r="L106" s="14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37"/>
      <c r="C107" s="9"/>
      <c r="D107" s="138" t="s">
        <v>112</v>
      </c>
      <c r="E107" s="139"/>
      <c r="F107" s="139"/>
      <c r="G107" s="139"/>
      <c r="H107" s="139"/>
      <c r="I107" s="139"/>
      <c r="J107" s="140">
        <f>J541</f>
        <v>0</v>
      </c>
      <c r="K107" s="9"/>
      <c r="L107" s="137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41"/>
      <c r="C108" s="10"/>
      <c r="D108" s="142" t="s">
        <v>113</v>
      </c>
      <c r="E108" s="143"/>
      <c r="F108" s="143"/>
      <c r="G108" s="143"/>
      <c r="H108" s="143"/>
      <c r="I108" s="143"/>
      <c r="J108" s="144">
        <f>J542</f>
        <v>0</v>
      </c>
      <c r="K108" s="10"/>
      <c r="L108" s="14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41"/>
      <c r="C109" s="10"/>
      <c r="D109" s="142" t="s">
        <v>114</v>
      </c>
      <c r="E109" s="143"/>
      <c r="F109" s="143"/>
      <c r="G109" s="143"/>
      <c r="H109" s="143"/>
      <c r="I109" s="143"/>
      <c r="J109" s="144">
        <f>J545</f>
        <v>0</v>
      </c>
      <c r="K109" s="10"/>
      <c r="L109" s="14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41"/>
      <c r="C110" s="10"/>
      <c r="D110" s="142" t="s">
        <v>115</v>
      </c>
      <c r="E110" s="143"/>
      <c r="F110" s="143"/>
      <c r="G110" s="143"/>
      <c r="H110" s="143"/>
      <c r="I110" s="143"/>
      <c r="J110" s="144">
        <f>J556</f>
        <v>0</v>
      </c>
      <c r="K110" s="10"/>
      <c r="L110" s="14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41"/>
      <c r="C111" s="10"/>
      <c r="D111" s="142" t="s">
        <v>116</v>
      </c>
      <c r="E111" s="143"/>
      <c r="F111" s="143"/>
      <c r="G111" s="143"/>
      <c r="H111" s="143"/>
      <c r="I111" s="143"/>
      <c r="J111" s="144">
        <f>J560</f>
        <v>0</v>
      </c>
      <c r="K111" s="10"/>
      <c r="L111" s="141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41"/>
      <c r="C112" s="10"/>
      <c r="D112" s="142" t="s">
        <v>117</v>
      </c>
      <c r="E112" s="143"/>
      <c r="F112" s="143"/>
      <c r="G112" s="143"/>
      <c r="H112" s="143"/>
      <c r="I112" s="143"/>
      <c r="J112" s="144">
        <f>J635</f>
        <v>0</v>
      </c>
      <c r="K112" s="10"/>
      <c r="L112" s="141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41"/>
      <c r="C113" s="10"/>
      <c r="D113" s="142" t="s">
        <v>118</v>
      </c>
      <c r="E113" s="143"/>
      <c r="F113" s="143"/>
      <c r="G113" s="143"/>
      <c r="H113" s="143"/>
      <c r="I113" s="143"/>
      <c r="J113" s="144">
        <f>J641</f>
        <v>0</v>
      </c>
      <c r="K113" s="10"/>
      <c r="L113" s="141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41"/>
      <c r="C114" s="10"/>
      <c r="D114" s="142" t="s">
        <v>119</v>
      </c>
      <c r="E114" s="143"/>
      <c r="F114" s="143"/>
      <c r="G114" s="143"/>
      <c r="H114" s="143"/>
      <c r="I114" s="143"/>
      <c r="J114" s="144">
        <f>J650</f>
        <v>0</v>
      </c>
      <c r="K114" s="10"/>
      <c r="L114" s="141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41"/>
      <c r="C115" s="10"/>
      <c r="D115" s="142" t="s">
        <v>120</v>
      </c>
      <c r="E115" s="143"/>
      <c r="F115" s="143"/>
      <c r="G115" s="143"/>
      <c r="H115" s="143"/>
      <c r="I115" s="143"/>
      <c r="J115" s="144">
        <f>J681</f>
        <v>0</v>
      </c>
      <c r="K115" s="10"/>
      <c r="L115" s="141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41"/>
      <c r="C116" s="10"/>
      <c r="D116" s="142" t="s">
        <v>121</v>
      </c>
      <c r="E116" s="143"/>
      <c r="F116" s="143"/>
      <c r="G116" s="143"/>
      <c r="H116" s="143"/>
      <c r="I116" s="143"/>
      <c r="J116" s="144">
        <f>J700</f>
        <v>0</v>
      </c>
      <c r="K116" s="10"/>
      <c r="L116" s="141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41"/>
      <c r="C117" s="10"/>
      <c r="D117" s="142" t="s">
        <v>122</v>
      </c>
      <c r="E117" s="143"/>
      <c r="F117" s="143"/>
      <c r="G117" s="143"/>
      <c r="H117" s="143"/>
      <c r="I117" s="143"/>
      <c r="J117" s="144">
        <f>J720</f>
        <v>0</v>
      </c>
      <c r="K117" s="10"/>
      <c r="L117" s="141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141"/>
      <c r="C118" s="10"/>
      <c r="D118" s="142" t="s">
        <v>123</v>
      </c>
      <c r="E118" s="143"/>
      <c r="F118" s="143"/>
      <c r="G118" s="143"/>
      <c r="H118" s="143"/>
      <c r="I118" s="143"/>
      <c r="J118" s="144">
        <f>J730</f>
        <v>0</v>
      </c>
      <c r="K118" s="10"/>
      <c r="L118" s="141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9" customFormat="1" ht="24.96" customHeight="1">
      <c r="A119" s="9"/>
      <c r="B119" s="137"/>
      <c r="C119" s="9"/>
      <c r="D119" s="138" t="s">
        <v>124</v>
      </c>
      <c r="E119" s="139"/>
      <c r="F119" s="139"/>
      <c r="G119" s="139"/>
      <c r="H119" s="139"/>
      <c r="I119" s="139"/>
      <c r="J119" s="140">
        <f>J741</f>
        <v>0</v>
      </c>
      <c r="K119" s="9"/>
      <c r="L119" s="137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</row>
    <row r="120" s="10" customFormat="1" ht="19.92" customHeight="1">
      <c r="A120" s="10"/>
      <c r="B120" s="141"/>
      <c r="C120" s="10"/>
      <c r="D120" s="142" t="s">
        <v>125</v>
      </c>
      <c r="E120" s="143"/>
      <c r="F120" s="143"/>
      <c r="G120" s="143"/>
      <c r="H120" s="143"/>
      <c r="I120" s="143"/>
      <c r="J120" s="144">
        <f>J742</f>
        <v>0</v>
      </c>
      <c r="K120" s="10"/>
      <c r="L120" s="141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s="9" customFormat="1" ht="24.96" customHeight="1">
      <c r="A121" s="9"/>
      <c r="B121" s="137"/>
      <c r="C121" s="9"/>
      <c r="D121" s="138" t="s">
        <v>126</v>
      </c>
      <c r="E121" s="139"/>
      <c r="F121" s="139"/>
      <c r="G121" s="139"/>
      <c r="H121" s="139"/>
      <c r="I121" s="139"/>
      <c r="J121" s="140">
        <f>J744</f>
        <v>0</v>
      </c>
      <c r="K121" s="9"/>
      <c r="L121" s="137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</row>
    <row r="122" s="9" customFormat="1" ht="24.96" customHeight="1">
      <c r="A122" s="9"/>
      <c r="B122" s="137"/>
      <c r="C122" s="9"/>
      <c r="D122" s="138" t="s">
        <v>127</v>
      </c>
      <c r="E122" s="139"/>
      <c r="F122" s="139"/>
      <c r="G122" s="139"/>
      <c r="H122" s="139"/>
      <c r="I122" s="139"/>
      <c r="J122" s="140">
        <f>J751</f>
        <v>0</v>
      </c>
      <c r="K122" s="9"/>
      <c r="L122" s="137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</row>
    <row r="123" s="10" customFormat="1" ht="19.92" customHeight="1">
      <c r="A123" s="10"/>
      <c r="B123" s="141"/>
      <c r="C123" s="10"/>
      <c r="D123" s="142" t="s">
        <v>128</v>
      </c>
      <c r="E123" s="143"/>
      <c r="F123" s="143"/>
      <c r="G123" s="143"/>
      <c r="H123" s="143"/>
      <c r="I123" s="143"/>
      <c r="J123" s="144">
        <f>J752</f>
        <v>0</v>
      </c>
      <c r="K123" s="10"/>
      <c r="L123" s="141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</row>
    <row r="124" s="10" customFormat="1" ht="19.92" customHeight="1">
      <c r="A124" s="10"/>
      <c r="B124" s="141"/>
      <c r="C124" s="10"/>
      <c r="D124" s="142" t="s">
        <v>129</v>
      </c>
      <c r="E124" s="143"/>
      <c r="F124" s="143"/>
      <c r="G124" s="143"/>
      <c r="H124" s="143"/>
      <c r="I124" s="143"/>
      <c r="J124" s="144">
        <f>J757</f>
        <v>0</v>
      </c>
      <c r="K124" s="10"/>
      <c r="L124" s="141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</row>
    <row r="125" s="10" customFormat="1" ht="19.92" customHeight="1">
      <c r="A125" s="10"/>
      <c r="B125" s="141"/>
      <c r="C125" s="10"/>
      <c r="D125" s="142" t="s">
        <v>130</v>
      </c>
      <c r="E125" s="143"/>
      <c r="F125" s="143"/>
      <c r="G125" s="143"/>
      <c r="H125" s="143"/>
      <c r="I125" s="143"/>
      <c r="J125" s="144">
        <f>J759</f>
        <v>0</v>
      </c>
      <c r="K125" s="10"/>
      <c r="L125" s="141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</row>
    <row r="126" s="10" customFormat="1" ht="19.92" customHeight="1">
      <c r="A126" s="10"/>
      <c r="B126" s="141"/>
      <c r="C126" s="10"/>
      <c r="D126" s="142" t="s">
        <v>131</v>
      </c>
      <c r="E126" s="143"/>
      <c r="F126" s="143"/>
      <c r="G126" s="143"/>
      <c r="H126" s="143"/>
      <c r="I126" s="143"/>
      <c r="J126" s="144">
        <f>J765</f>
        <v>0</v>
      </c>
      <c r="K126" s="10"/>
      <c r="L126" s="141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</row>
    <row r="127" s="10" customFormat="1" ht="19.92" customHeight="1">
      <c r="A127" s="10"/>
      <c r="B127" s="141"/>
      <c r="C127" s="10"/>
      <c r="D127" s="142" t="s">
        <v>132</v>
      </c>
      <c r="E127" s="143"/>
      <c r="F127" s="143"/>
      <c r="G127" s="143"/>
      <c r="H127" s="143"/>
      <c r="I127" s="143"/>
      <c r="J127" s="144">
        <f>J767</f>
        <v>0</v>
      </c>
      <c r="K127" s="10"/>
      <c r="L127" s="141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</row>
    <row r="128" s="2" customFormat="1" ht="21.84" customHeight="1">
      <c r="A128" s="39"/>
      <c r="B128" s="40"/>
      <c r="C128" s="39"/>
      <c r="D128" s="39"/>
      <c r="E128" s="39"/>
      <c r="F128" s="39"/>
      <c r="G128" s="39"/>
      <c r="H128" s="39"/>
      <c r="I128" s="39"/>
      <c r="J128" s="39"/>
      <c r="K128" s="39"/>
      <c r="L128" s="56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6.96" customHeight="1">
      <c r="A129" s="39"/>
      <c r="B129" s="61"/>
      <c r="C129" s="62"/>
      <c r="D129" s="62"/>
      <c r="E129" s="62"/>
      <c r="F129" s="62"/>
      <c r="G129" s="62"/>
      <c r="H129" s="62"/>
      <c r="I129" s="62"/>
      <c r="J129" s="62"/>
      <c r="K129" s="62"/>
      <c r="L129" s="56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3" s="2" customFormat="1" ht="6.96" customHeight="1">
      <c r="A133" s="39"/>
      <c r="B133" s="63"/>
      <c r="C133" s="64"/>
      <c r="D133" s="64"/>
      <c r="E133" s="64"/>
      <c r="F133" s="64"/>
      <c r="G133" s="64"/>
      <c r="H133" s="64"/>
      <c r="I133" s="64"/>
      <c r="J133" s="64"/>
      <c r="K133" s="64"/>
      <c r="L133" s="56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</row>
    <row r="134" s="2" customFormat="1" ht="24.96" customHeight="1">
      <c r="A134" s="39"/>
      <c r="B134" s="40"/>
      <c r="C134" s="23" t="s">
        <v>133</v>
      </c>
      <c r="D134" s="39"/>
      <c r="E134" s="39"/>
      <c r="F134" s="39"/>
      <c r="G134" s="39"/>
      <c r="H134" s="39"/>
      <c r="I134" s="39"/>
      <c r="J134" s="39"/>
      <c r="K134" s="39"/>
      <c r="L134" s="56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</row>
    <row r="135" s="2" customFormat="1" ht="6.96" customHeight="1">
      <c r="A135" s="39"/>
      <c r="B135" s="40"/>
      <c r="C135" s="39"/>
      <c r="D135" s="39"/>
      <c r="E135" s="39"/>
      <c r="F135" s="39"/>
      <c r="G135" s="39"/>
      <c r="H135" s="39"/>
      <c r="I135" s="39"/>
      <c r="J135" s="39"/>
      <c r="K135" s="39"/>
      <c r="L135" s="56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</row>
    <row r="136" s="2" customFormat="1" ht="12" customHeight="1">
      <c r="A136" s="39"/>
      <c r="B136" s="40"/>
      <c r="C136" s="32" t="s">
        <v>16</v>
      </c>
      <c r="D136" s="39"/>
      <c r="E136" s="39"/>
      <c r="F136" s="39"/>
      <c r="G136" s="39"/>
      <c r="H136" s="39"/>
      <c r="I136" s="39"/>
      <c r="J136" s="39"/>
      <c r="K136" s="39"/>
      <c r="L136" s="56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</row>
    <row r="137" s="2" customFormat="1" ht="26.25" customHeight="1">
      <c r="A137" s="39"/>
      <c r="B137" s="40"/>
      <c r="C137" s="39"/>
      <c r="D137" s="39"/>
      <c r="E137" s="118" t="str">
        <f>E7</f>
        <v>RTYNĚ V PODKRKONOŠÍ - REKONSTRUKCE VODOJEMU BRODKA</v>
      </c>
      <c r="F137" s="32"/>
      <c r="G137" s="32"/>
      <c r="H137" s="32"/>
      <c r="I137" s="39"/>
      <c r="J137" s="39"/>
      <c r="K137" s="39"/>
      <c r="L137" s="56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</row>
    <row r="138" s="2" customFormat="1" ht="12" customHeight="1">
      <c r="A138" s="39"/>
      <c r="B138" s="40"/>
      <c r="C138" s="32" t="s">
        <v>95</v>
      </c>
      <c r="D138" s="39"/>
      <c r="E138" s="39"/>
      <c r="F138" s="39"/>
      <c r="G138" s="39"/>
      <c r="H138" s="39"/>
      <c r="I138" s="39"/>
      <c r="J138" s="39"/>
      <c r="K138" s="39"/>
      <c r="L138" s="56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</row>
    <row r="139" s="2" customFormat="1" ht="16.5" customHeight="1">
      <c r="A139" s="39"/>
      <c r="B139" s="40"/>
      <c r="C139" s="39"/>
      <c r="D139" s="39"/>
      <c r="E139" s="68" t="str">
        <f>E9</f>
        <v>1 - REKONSTRUKCE VODOJEMU BRODKA</v>
      </c>
      <c r="F139" s="39"/>
      <c r="G139" s="39"/>
      <c r="H139" s="39"/>
      <c r="I139" s="39"/>
      <c r="J139" s="39"/>
      <c r="K139" s="39"/>
      <c r="L139" s="56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</row>
    <row r="140" s="2" customFormat="1" ht="6.96" customHeight="1">
      <c r="A140" s="39"/>
      <c r="B140" s="40"/>
      <c r="C140" s="39"/>
      <c r="D140" s="39"/>
      <c r="E140" s="39"/>
      <c r="F140" s="39"/>
      <c r="G140" s="39"/>
      <c r="H140" s="39"/>
      <c r="I140" s="39"/>
      <c r="J140" s="39"/>
      <c r="K140" s="39"/>
      <c r="L140" s="56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</row>
    <row r="141" s="2" customFormat="1" ht="12" customHeight="1">
      <c r="A141" s="39"/>
      <c r="B141" s="40"/>
      <c r="C141" s="32" t="s">
        <v>21</v>
      </c>
      <c r="D141" s="39"/>
      <c r="E141" s="39"/>
      <c r="F141" s="27" t="str">
        <f>F12</f>
        <v>RTYNĚ V PODKRKONOŠÍ - BRODKA</v>
      </c>
      <c r="G141" s="39"/>
      <c r="H141" s="39"/>
      <c r="I141" s="32" t="s">
        <v>23</v>
      </c>
      <c r="J141" s="70" t="str">
        <f>IF(J12="","",J12)</f>
        <v>12. 10. 2023</v>
      </c>
      <c r="K141" s="39"/>
      <c r="L141" s="56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</row>
    <row r="142" s="2" customFormat="1" ht="6.96" customHeight="1">
      <c r="A142" s="39"/>
      <c r="B142" s="40"/>
      <c r="C142" s="39"/>
      <c r="D142" s="39"/>
      <c r="E142" s="39"/>
      <c r="F142" s="39"/>
      <c r="G142" s="39"/>
      <c r="H142" s="39"/>
      <c r="I142" s="39"/>
      <c r="J142" s="39"/>
      <c r="K142" s="39"/>
      <c r="L142" s="56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</row>
    <row r="143" s="2" customFormat="1" ht="40.05" customHeight="1">
      <c r="A143" s="39"/>
      <c r="B143" s="40"/>
      <c r="C143" s="32" t="s">
        <v>29</v>
      </c>
      <c r="D143" s="39"/>
      <c r="E143" s="39"/>
      <c r="F143" s="27" t="str">
        <f>E15</f>
        <v>Město Rtyně v Podkrkonoší, Hronovská 431, 542 33</v>
      </c>
      <c r="G143" s="39"/>
      <c r="H143" s="39"/>
      <c r="I143" s="32" t="s">
        <v>37</v>
      </c>
      <c r="J143" s="37" t="str">
        <f>E21</f>
        <v>Ing. Novotný, Vodohospod. kancelář Trutnov</v>
      </c>
      <c r="K143" s="39"/>
      <c r="L143" s="56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</row>
    <row r="144" s="2" customFormat="1" ht="15.15" customHeight="1">
      <c r="A144" s="39"/>
      <c r="B144" s="40"/>
      <c r="C144" s="32" t="s">
        <v>35</v>
      </c>
      <c r="D144" s="39"/>
      <c r="E144" s="39"/>
      <c r="F144" s="27" t="str">
        <f>IF(E18="","",E18)</f>
        <v>Vyplň údaj</v>
      </c>
      <c r="G144" s="39"/>
      <c r="H144" s="39"/>
      <c r="I144" s="32" t="s">
        <v>42</v>
      </c>
      <c r="J144" s="37" t="str">
        <f>E24</f>
        <v>Lenka Benešová</v>
      </c>
      <c r="K144" s="39"/>
      <c r="L144" s="56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</row>
    <row r="145" s="2" customFormat="1" ht="10.32" customHeight="1">
      <c r="A145" s="39"/>
      <c r="B145" s="40"/>
      <c r="C145" s="39"/>
      <c r="D145" s="39"/>
      <c r="E145" s="39"/>
      <c r="F145" s="39"/>
      <c r="G145" s="39"/>
      <c r="H145" s="39"/>
      <c r="I145" s="39"/>
      <c r="J145" s="39"/>
      <c r="K145" s="39"/>
      <c r="L145" s="56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</row>
    <row r="146" s="11" customFormat="1" ht="29.28" customHeight="1">
      <c r="A146" s="145"/>
      <c r="B146" s="146"/>
      <c r="C146" s="147" t="s">
        <v>134</v>
      </c>
      <c r="D146" s="148" t="s">
        <v>70</v>
      </c>
      <c r="E146" s="148" t="s">
        <v>66</v>
      </c>
      <c r="F146" s="148" t="s">
        <v>67</v>
      </c>
      <c r="G146" s="148" t="s">
        <v>135</v>
      </c>
      <c r="H146" s="148" t="s">
        <v>136</v>
      </c>
      <c r="I146" s="148" t="s">
        <v>137</v>
      </c>
      <c r="J146" s="149" t="s">
        <v>99</v>
      </c>
      <c r="K146" s="150" t="s">
        <v>138</v>
      </c>
      <c r="L146" s="151"/>
      <c r="M146" s="87" t="s">
        <v>1</v>
      </c>
      <c r="N146" s="88" t="s">
        <v>49</v>
      </c>
      <c r="O146" s="88" t="s">
        <v>139</v>
      </c>
      <c r="P146" s="88" t="s">
        <v>140</v>
      </c>
      <c r="Q146" s="88" t="s">
        <v>141</v>
      </c>
      <c r="R146" s="88" t="s">
        <v>142</v>
      </c>
      <c r="S146" s="88" t="s">
        <v>143</v>
      </c>
      <c r="T146" s="89" t="s">
        <v>144</v>
      </c>
      <c r="U146" s="145"/>
      <c r="V146" s="145"/>
      <c r="W146" s="145"/>
      <c r="X146" s="145"/>
      <c r="Y146" s="145"/>
      <c r="Z146" s="145"/>
      <c r="AA146" s="145"/>
      <c r="AB146" s="145"/>
      <c r="AC146" s="145"/>
      <c r="AD146" s="145"/>
      <c r="AE146" s="145"/>
    </row>
    <row r="147" s="2" customFormat="1" ht="22.8" customHeight="1">
      <c r="A147" s="39"/>
      <c r="B147" s="40"/>
      <c r="C147" s="94" t="s">
        <v>145</v>
      </c>
      <c r="D147" s="39"/>
      <c r="E147" s="39"/>
      <c r="F147" s="39"/>
      <c r="G147" s="39"/>
      <c r="H147" s="39"/>
      <c r="I147" s="39"/>
      <c r="J147" s="152">
        <f>BK147</f>
        <v>0</v>
      </c>
      <c r="K147" s="39"/>
      <c r="L147" s="40"/>
      <c r="M147" s="90"/>
      <c r="N147" s="74"/>
      <c r="O147" s="91"/>
      <c r="P147" s="153">
        <f>P148+P541+P741+P744+P751</f>
        <v>0</v>
      </c>
      <c r="Q147" s="91"/>
      <c r="R147" s="153">
        <f>R148+R541+R741+R744+R751</f>
        <v>67.404591510000003</v>
      </c>
      <c r="S147" s="91"/>
      <c r="T147" s="154">
        <f>T148+T541+T741+T744+T751</f>
        <v>20.259265599999996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9" t="s">
        <v>84</v>
      </c>
      <c r="AU147" s="19" t="s">
        <v>101</v>
      </c>
      <c r="BK147" s="155">
        <f>BK148+BK541+BK741+BK744+BK751</f>
        <v>0</v>
      </c>
    </row>
    <row r="148" s="12" customFormat="1" ht="25.92" customHeight="1">
      <c r="A148" s="12"/>
      <c r="B148" s="156"/>
      <c r="C148" s="12"/>
      <c r="D148" s="157" t="s">
        <v>84</v>
      </c>
      <c r="E148" s="158" t="s">
        <v>146</v>
      </c>
      <c r="F148" s="158" t="s">
        <v>147</v>
      </c>
      <c r="G148" s="12"/>
      <c r="H148" s="12"/>
      <c r="I148" s="159"/>
      <c r="J148" s="160">
        <f>BK148</f>
        <v>0</v>
      </c>
      <c r="K148" s="12"/>
      <c r="L148" s="156"/>
      <c r="M148" s="161"/>
      <c r="N148" s="162"/>
      <c r="O148" s="162"/>
      <c r="P148" s="163">
        <f>P149+P216+P225+P246+P260+P296+P335+P532+P539</f>
        <v>0</v>
      </c>
      <c r="Q148" s="162"/>
      <c r="R148" s="163">
        <f>R149+R216+R225+R246+R260+R296+R335+R532+R539</f>
        <v>49.598257510000003</v>
      </c>
      <c r="S148" s="162"/>
      <c r="T148" s="164">
        <f>T149+T216+T225+T246+T260+T296+T335+T532+T539</f>
        <v>20.247147999999996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157" t="s">
        <v>90</v>
      </c>
      <c r="AT148" s="165" t="s">
        <v>84</v>
      </c>
      <c r="AU148" s="165" t="s">
        <v>85</v>
      </c>
      <c r="AY148" s="157" t="s">
        <v>148</v>
      </c>
      <c r="BK148" s="166">
        <f>BK149+BK216+BK225+BK246+BK260+BK296+BK335+BK532+BK539</f>
        <v>0</v>
      </c>
    </row>
    <row r="149" s="12" customFormat="1" ht="22.8" customHeight="1">
      <c r="A149" s="12"/>
      <c r="B149" s="156"/>
      <c r="C149" s="12"/>
      <c r="D149" s="157" t="s">
        <v>84</v>
      </c>
      <c r="E149" s="167" t="s">
        <v>90</v>
      </c>
      <c r="F149" s="167" t="s">
        <v>149</v>
      </c>
      <c r="G149" s="12"/>
      <c r="H149" s="12"/>
      <c r="I149" s="159"/>
      <c r="J149" s="168">
        <f>BK149</f>
        <v>0</v>
      </c>
      <c r="K149" s="12"/>
      <c r="L149" s="156"/>
      <c r="M149" s="161"/>
      <c r="N149" s="162"/>
      <c r="O149" s="162"/>
      <c r="P149" s="163">
        <f>SUM(P150:P215)</f>
        <v>0</v>
      </c>
      <c r="Q149" s="162"/>
      <c r="R149" s="163">
        <f>SUM(R150:R215)</f>
        <v>0.012350000000000002</v>
      </c>
      <c r="S149" s="162"/>
      <c r="T149" s="164">
        <f>SUM(T150:T215)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157" t="s">
        <v>90</v>
      </c>
      <c r="AT149" s="165" t="s">
        <v>84</v>
      </c>
      <c r="AU149" s="165" t="s">
        <v>90</v>
      </c>
      <c r="AY149" s="157" t="s">
        <v>148</v>
      </c>
      <c r="BK149" s="166">
        <f>SUM(BK150:BK215)</f>
        <v>0</v>
      </c>
    </row>
    <row r="150" s="2" customFormat="1" ht="33" customHeight="1">
      <c r="A150" s="39"/>
      <c r="B150" s="169"/>
      <c r="C150" s="170" t="s">
        <v>90</v>
      </c>
      <c r="D150" s="170" t="s">
        <v>150</v>
      </c>
      <c r="E150" s="171" t="s">
        <v>151</v>
      </c>
      <c r="F150" s="172" t="s">
        <v>152</v>
      </c>
      <c r="G150" s="173" t="s">
        <v>153</v>
      </c>
      <c r="H150" s="174">
        <v>100</v>
      </c>
      <c r="I150" s="175"/>
      <c r="J150" s="176">
        <f>ROUND(I150*H150,2)</f>
        <v>0</v>
      </c>
      <c r="K150" s="177"/>
      <c r="L150" s="40"/>
      <c r="M150" s="178" t="s">
        <v>1</v>
      </c>
      <c r="N150" s="179" t="s">
        <v>50</v>
      </c>
      <c r="O150" s="78"/>
      <c r="P150" s="180">
        <f>O150*H150</f>
        <v>0</v>
      </c>
      <c r="Q150" s="180">
        <v>0</v>
      </c>
      <c r="R150" s="180">
        <f>Q150*H150</f>
        <v>0</v>
      </c>
      <c r="S150" s="180">
        <v>0</v>
      </c>
      <c r="T150" s="181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182" t="s">
        <v>154</v>
      </c>
      <c r="AT150" s="182" t="s">
        <v>150</v>
      </c>
      <c r="AU150" s="182" t="s">
        <v>20</v>
      </c>
      <c r="AY150" s="19" t="s">
        <v>148</v>
      </c>
      <c r="BE150" s="183">
        <f>IF(N150="základní",J150,0)</f>
        <v>0</v>
      </c>
      <c r="BF150" s="183">
        <f>IF(N150="snížená",J150,0)</f>
        <v>0</v>
      </c>
      <c r="BG150" s="183">
        <f>IF(N150="zákl. přenesená",J150,0)</f>
        <v>0</v>
      </c>
      <c r="BH150" s="183">
        <f>IF(N150="sníž. přenesená",J150,0)</f>
        <v>0</v>
      </c>
      <c r="BI150" s="183">
        <f>IF(N150="nulová",J150,0)</f>
        <v>0</v>
      </c>
      <c r="BJ150" s="19" t="s">
        <v>90</v>
      </c>
      <c r="BK150" s="183">
        <f>ROUND(I150*H150,2)</f>
        <v>0</v>
      </c>
      <c r="BL150" s="19" t="s">
        <v>154</v>
      </c>
      <c r="BM150" s="182" t="s">
        <v>155</v>
      </c>
    </row>
    <row r="151" s="13" customFormat="1">
      <c r="A151" s="13"/>
      <c r="B151" s="184"/>
      <c r="C151" s="13"/>
      <c r="D151" s="185" t="s">
        <v>156</v>
      </c>
      <c r="E151" s="186" t="s">
        <v>1</v>
      </c>
      <c r="F151" s="187" t="s">
        <v>157</v>
      </c>
      <c r="G151" s="13"/>
      <c r="H151" s="186" t="s">
        <v>1</v>
      </c>
      <c r="I151" s="188"/>
      <c r="J151" s="13"/>
      <c r="K151" s="13"/>
      <c r="L151" s="184"/>
      <c r="M151" s="189"/>
      <c r="N151" s="190"/>
      <c r="O151" s="190"/>
      <c r="P151" s="190"/>
      <c r="Q151" s="190"/>
      <c r="R151" s="190"/>
      <c r="S151" s="190"/>
      <c r="T151" s="191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186" t="s">
        <v>156</v>
      </c>
      <c r="AU151" s="186" t="s">
        <v>20</v>
      </c>
      <c r="AV151" s="13" t="s">
        <v>90</v>
      </c>
      <c r="AW151" s="13" t="s">
        <v>41</v>
      </c>
      <c r="AX151" s="13" t="s">
        <v>85</v>
      </c>
      <c r="AY151" s="186" t="s">
        <v>148</v>
      </c>
    </row>
    <row r="152" s="14" customFormat="1">
      <c r="A152" s="14"/>
      <c r="B152" s="192"/>
      <c r="C152" s="14"/>
      <c r="D152" s="185" t="s">
        <v>156</v>
      </c>
      <c r="E152" s="193" t="s">
        <v>1</v>
      </c>
      <c r="F152" s="194" t="s">
        <v>158</v>
      </c>
      <c r="G152" s="14"/>
      <c r="H152" s="195">
        <v>100</v>
      </c>
      <c r="I152" s="196"/>
      <c r="J152" s="14"/>
      <c r="K152" s="14"/>
      <c r="L152" s="192"/>
      <c r="M152" s="197"/>
      <c r="N152" s="198"/>
      <c r="O152" s="198"/>
      <c r="P152" s="198"/>
      <c r="Q152" s="198"/>
      <c r="R152" s="198"/>
      <c r="S152" s="198"/>
      <c r="T152" s="199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193" t="s">
        <v>156</v>
      </c>
      <c r="AU152" s="193" t="s">
        <v>20</v>
      </c>
      <c r="AV152" s="14" t="s">
        <v>20</v>
      </c>
      <c r="AW152" s="14" t="s">
        <v>41</v>
      </c>
      <c r="AX152" s="14" t="s">
        <v>85</v>
      </c>
      <c r="AY152" s="193" t="s">
        <v>148</v>
      </c>
    </row>
    <row r="153" s="15" customFormat="1">
      <c r="A153" s="15"/>
      <c r="B153" s="200"/>
      <c r="C153" s="15"/>
      <c r="D153" s="185" t="s">
        <v>156</v>
      </c>
      <c r="E153" s="201" t="s">
        <v>1</v>
      </c>
      <c r="F153" s="202" t="s">
        <v>159</v>
      </c>
      <c r="G153" s="15"/>
      <c r="H153" s="203">
        <v>100</v>
      </c>
      <c r="I153" s="204"/>
      <c r="J153" s="15"/>
      <c r="K153" s="15"/>
      <c r="L153" s="200"/>
      <c r="M153" s="205"/>
      <c r="N153" s="206"/>
      <c r="O153" s="206"/>
      <c r="P153" s="206"/>
      <c r="Q153" s="206"/>
      <c r="R153" s="206"/>
      <c r="S153" s="206"/>
      <c r="T153" s="207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201" t="s">
        <v>156</v>
      </c>
      <c r="AU153" s="201" t="s">
        <v>20</v>
      </c>
      <c r="AV153" s="15" t="s">
        <v>154</v>
      </c>
      <c r="AW153" s="15" t="s">
        <v>41</v>
      </c>
      <c r="AX153" s="15" t="s">
        <v>90</v>
      </c>
      <c r="AY153" s="201" t="s">
        <v>148</v>
      </c>
    </row>
    <row r="154" s="2" customFormat="1" ht="21.75" customHeight="1">
      <c r="A154" s="39"/>
      <c r="B154" s="169"/>
      <c r="C154" s="170" t="s">
        <v>20</v>
      </c>
      <c r="D154" s="170" t="s">
        <v>150</v>
      </c>
      <c r="E154" s="171" t="s">
        <v>160</v>
      </c>
      <c r="F154" s="172" t="s">
        <v>161</v>
      </c>
      <c r="G154" s="173" t="s">
        <v>162</v>
      </c>
      <c r="H154" s="174">
        <v>15</v>
      </c>
      <c r="I154" s="175"/>
      <c r="J154" s="176">
        <f>ROUND(I154*H154,2)</f>
        <v>0</v>
      </c>
      <c r="K154" s="177"/>
      <c r="L154" s="40"/>
      <c r="M154" s="178" t="s">
        <v>1</v>
      </c>
      <c r="N154" s="179" t="s">
        <v>50</v>
      </c>
      <c r="O154" s="78"/>
      <c r="P154" s="180">
        <f>O154*H154</f>
        <v>0</v>
      </c>
      <c r="Q154" s="180">
        <v>0</v>
      </c>
      <c r="R154" s="180">
        <f>Q154*H154</f>
        <v>0</v>
      </c>
      <c r="S154" s="180">
        <v>0</v>
      </c>
      <c r="T154" s="181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182" t="s">
        <v>154</v>
      </c>
      <c r="AT154" s="182" t="s">
        <v>150</v>
      </c>
      <c r="AU154" s="182" t="s">
        <v>20</v>
      </c>
      <c r="AY154" s="19" t="s">
        <v>148</v>
      </c>
      <c r="BE154" s="183">
        <f>IF(N154="základní",J154,0)</f>
        <v>0</v>
      </c>
      <c r="BF154" s="183">
        <f>IF(N154="snížená",J154,0)</f>
        <v>0</v>
      </c>
      <c r="BG154" s="183">
        <f>IF(N154="zákl. přenesená",J154,0)</f>
        <v>0</v>
      </c>
      <c r="BH154" s="183">
        <f>IF(N154="sníž. přenesená",J154,0)</f>
        <v>0</v>
      </c>
      <c r="BI154" s="183">
        <f>IF(N154="nulová",J154,0)</f>
        <v>0</v>
      </c>
      <c r="BJ154" s="19" t="s">
        <v>90</v>
      </c>
      <c r="BK154" s="183">
        <f>ROUND(I154*H154,2)</f>
        <v>0</v>
      </c>
      <c r="BL154" s="19" t="s">
        <v>154</v>
      </c>
      <c r="BM154" s="182" t="s">
        <v>163</v>
      </c>
    </row>
    <row r="155" s="2" customFormat="1" ht="24.15" customHeight="1">
      <c r="A155" s="39"/>
      <c r="B155" s="169"/>
      <c r="C155" s="170" t="s">
        <v>164</v>
      </c>
      <c r="D155" s="170" t="s">
        <v>150</v>
      </c>
      <c r="E155" s="171" t="s">
        <v>165</v>
      </c>
      <c r="F155" s="172" t="s">
        <v>166</v>
      </c>
      <c r="G155" s="173" t="s">
        <v>162</v>
      </c>
      <c r="H155" s="174">
        <v>15</v>
      </c>
      <c r="I155" s="175"/>
      <c r="J155" s="176">
        <f>ROUND(I155*H155,2)</f>
        <v>0</v>
      </c>
      <c r="K155" s="177"/>
      <c r="L155" s="40"/>
      <c r="M155" s="178" t="s">
        <v>1</v>
      </c>
      <c r="N155" s="179" t="s">
        <v>50</v>
      </c>
      <c r="O155" s="78"/>
      <c r="P155" s="180">
        <f>O155*H155</f>
        <v>0</v>
      </c>
      <c r="Q155" s="180">
        <v>0</v>
      </c>
      <c r="R155" s="180">
        <f>Q155*H155</f>
        <v>0</v>
      </c>
      <c r="S155" s="180">
        <v>0</v>
      </c>
      <c r="T155" s="181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182" t="s">
        <v>154</v>
      </c>
      <c r="AT155" s="182" t="s">
        <v>150</v>
      </c>
      <c r="AU155" s="182" t="s">
        <v>20</v>
      </c>
      <c r="AY155" s="19" t="s">
        <v>148</v>
      </c>
      <c r="BE155" s="183">
        <f>IF(N155="základní",J155,0)</f>
        <v>0</v>
      </c>
      <c r="BF155" s="183">
        <f>IF(N155="snížená",J155,0)</f>
        <v>0</v>
      </c>
      <c r="BG155" s="183">
        <f>IF(N155="zákl. přenesená",J155,0)</f>
        <v>0</v>
      </c>
      <c r="BH155" s="183">
        <f>IF(N155="sníž. přenesená",J155,0)</f>
        <v>0</v>
      </c>
      <c r="BI155" s="183">
        <f>IF(N155="nulová",J155,0)</f>
        <v>0</v>
      </c>
      <c r="BJ155" s="19" t="s">
        <v>90</v>
      </c>
      <c r="BK155" s="183">
        <f>ROUND(I155*H155,2)</f>
        <v>0</v>
      </c>
      <c r="BL155" s="19" t="s">
        <v>154</v>
      </c>
      <c r="BM155" s="182" t="s">
        <v>167</v>
      </c>
    </row>
    <row r="156" s="2" customFormat="1" ht="16.5" customHeight="1">
      <c r="A156" s="39"/>
      <c r="B156" s="169"/>
      <c r="C156" s="170" t="s">
        <v>154</v>
      </c>
      <c r="D156" s="170" t="s">
        <v>150</v>
      </c>
      <c r="E156" s="171" t="s">
        <v>168</v>
      </c>
      <c r="F156" s="172" t="s">
        <v>169</v>
      </c>
      <c r="G156" s="173" t="s">
        <v>162</v>
      </c>
      <c r="H156" s="174">
        <v>15</v>
      </c>
      <c r="I156" s="175"/>
      <c r="J156" s="176">
        <f>ROUND(I156*H156,2)</f>
        <v>0</v>
      </c>
      <c r="K156" s="177"/>
      <c r="L156" s="40"/>
      <c r="M156" s="178" t="s">
        <v>1</v>
      </c>
      <c r="N156" s="179" t="s">
        <v>50</v>
      </c>
      <c r="O156" s="78"/>
      <c r="P156" s="180">
        <f>O156*H156</f>
        <v>0</v>
      </c>
      <c r="Q156" s="180">
        <v>0</v>
      </c>
      <c r="R156" s="180">
        <f>Q156*H156</f>
        <v>0</v>
      </c>
      <c r="S156" s="180">
        <v>0</v>
      </c>
      <c r="T156" s="181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182" t="s">
        <v>154</v>
      </c>
      <c r="AT156" s="182" t="s">
        <v>150</v>
      </c>
      <c r="AU156" s="182" t="s">
        <v>20</v>
      </c>
      <c r="AY156" s="19" t="s">
        <v>148</v>
      </c>
      <c r="BE156" s="183">
        <f>IF(N156="základní",J156,0)</f>
        <v>0</v>
      </c>
      <c r="BF156" s="183">
        <f>IF(N156="snížená",J156,0)</f>
        <v>0</v>
      </c>
      <c r="BG156" s="183">
        <f>IF(N156="zákl. přenesená",J156,0)</f>
        <v>0</v>
      </c>
      <c r="BH156" s="183">
        <f>IF(N156="sníž. přenesená",J156,0)</f>
        <v>0</v>
      </c>
      <c r="BI156" s="183">
        <f>IF(N156="nulová",J156,0)</f>
        <v>0</v>
      </c>
      <c r="BJ156" s="19" t="s">
        <v>90</v>
      </c>
      <c r="BK156" s="183">
        <f>ROUND(I156*H156,2)</f>
        <v>0</v>
      </c>
      <c r="BL156" s="19" t="s">
        <v>154</v>
      </c>
      <c r="BM156" s="182" t="s">
        <v>170</v>
      </c>
    </row>
    <row r="157" s="2" customFormat="1" ht="16.5" customHeight="1">
      <c r="A157" s="39"/>
      <c r="B157" s="169"/>
      <c r="C157" s="170" t="s">
        <v>171</v>
      </c>
      <c r="D157" s="170" t="s">
        <v>150</v>
      </c>
      <c r="E157" s="171" t="s">
        <v>172</v>
      </c>
      <c r="F157" s="172" t="s">
        <v>173</v>
      </c>
      <c r="G157" s="173" t="s">
        <v>162</v>
      </c>
      <c r="H157" s="174">
        <v>15</v>
      </c>
      <c r="I157" s="175"/>
      <c r="J157" s="176">
        <f>ROUND(I157*H157,2)</f>
        <v>0</v>
      </c>
      <c r="K157" s="177"/>
      <c r="L157" s="40"/>
      <c r="M157" s="178" t="s">
        <v>1</v>
      </c>
      <c r="N157" s="179" t="s">
        <v>50</v>
      </c>
      <c r="O157" s="78"/>
      <c r="P157" s="180">
        <f>O157*H157</f>
        <v>0</v>
      </c>
      <c r="Q157" s="180">
        <v>9.0000000000000006E-05</v>
      </c>
      <c r="R157" s="180">
        <f>Q157*H157</f>
        <v>0.0013500000000000001</v>
      </c>
      <c r="S157" s="180">
        <v>0</v>
      </c>
      <c r="T157" s="181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182" t="s">
        <v>154</v>
      </c>
      <c r="AT157" s="182" t="s">
        <v>150</v>
      </c>
      <c r="AU157" s="182" t="s">
        <v>20</v>
      </c>
      <c r="AY157" s="19" t="s">
        <v>148</v>
      </c>
      <c r="BE157" s="183">
        <f>IF(N157="základní",J157,0)</f>
        <v>0</v>
      </c>
      <c r="BF157" s="183">
        <f>IF(N157="snížená",J157,0)</f>
        <v>0</v>
      </c>
      <c r="BG157" s="183">
        <f>IF(N157="zákl. přenesená",J157,0)</f>
        <v>0</v>
      </c>
      <c r="BH157" s="183">
        <f>IF(N157="sníž. přenesená",J157,0)</f>
        <v>0</v>
      </c>
      <c r="BI157" s="183">
        <f>IF(N157="nulová",J157,0)</f>
        <v>0</v>
      </c>
      <c r="BJ157" s="19" t="s">
        <v>90</v>
      </c>
      <c r="BK157" s="183">
        <f>ROUND(I157*H157,2)</f>
        <v>0</v>
      </c>
      <c r="BL157" s="19" t="s">
        <v>154</v>
      </c>
      <c r="BM157" s="182" t="s">
        <v>174</v>
      </c>
    </row>
    <row r="158" s="2" customFormat="1" ht="24.15" customHeight="1">
      <c r="A158" s="39"/>
      <c r="B158" s="169"/>
      <c r="C158" s="170" t="s">
        <v>175</v>
      </c>
      <c r="D158" s="170" t="s">
        <v>150</v>
      </c>
      <c r="E158" s="171" t="s">
        <v>176</v>
      </c>
      <c r="F158" s="172" t="s">
        <v>177</v>
      </c>
      <c r="G158" s="173" t="s">
        <v>178</v>
      </c>
      <c r="H158" s="174">
        <v>47.200000000000003</v>
      </c>
      <c r="I158" s="175"/>
      <c r="J158" s="176">
        <f>ROUND(I158*H158,2)</f>
        <v>0</v>
      </c>
      <c r="K158" s="177"/>
      <c r="L158" s="40"/>
      <c r="M158" s="178" t="s">
        <v>1</v>
      </c>
      <c r="N158" s="179" t="s">
        <v>50</v>
      </c>
      <c r="O158" s="78"/>
      <c r="P158" s="180">
        <f>O158*H158</f>
        <v>0</v>
      </c>
      <c r="Q158" s="180">
        <v>0</v>
      </c>
      <c r="R158" s="180">
        <f>Q158*H158</f>
        <v>0</v>
      </c>
      <c r="S158" s="180">
        <v>0</v>
      </c>
      <c r="T158" s="181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182" t="s">
        <v>154</v>
      </c>
      <c r="AT158" s="182" t="s">
        <v>150</v>
      </c>
      <c r="AU158" s="182" t="s">
        <v>20</v>
      </c>
      <c r="AY158" s="19" t="s">
        <v>148</v>
      </c>
      <c r="BE158" s="183">
        <f>IF(N158="základní",J158,0)</f>
        <v>0</v>
      </c>
      <c r="BF158" s="183">
        <f>IF(N158="snížená",J158,0)</f>
        <v>0</v>
      </c>
      <c r="BG158" s="183">
        <f>IF(N158="zákl. přenesená",J158,0)</f>
        <v>0</v>
      </c>
      <c r="BH158" s="183">
        <f>IF(N158="sníž. přenesená",J158,0)</f>
        <v>0</v>
      </c>
      <c r="BI158" s="183">
        <f>IF(N158="nulová",J158,0)</f>
        <v>0</v>
      </c>
      <c r="BJ158" s="19" t="s">
        <v>90</v>
      </c>
      <c r="BK158" s="183">
        <f>ROUND(I158*H158,2)</f>
        <v>0</v>
      </c>
      <c r="BL158" s="19" t="s">
        <v>154</v>
      </c>
      <c r="BM158" s="182" t="s">
        <v>179</v>
      </c>
    </row>
    <row r="159" s="14" customFormat="1">
      <c r="A159" s="14"/>
      <c r="B159" s="192"/>
      <c r="C159" s="14"/>
      <c r="D159" s="185" t="s">
        <v>156</v>
      </c>
      <c r="E159" s="193" t="s">
        <v>1</v>
      </c>
      <c r="F159" s="194" t="s">
        <v>180</v>
      </c>
      <c r="G159" s="14"/>
      <c r="H159" s="195">
        <v>47.200000000000003</v>
      </c>
      <c r="I159" s="196"/>
      <c r="J159" s="14"/>
      <c r="K159" s="14"/>
      <c r="L159" s="192"/>
      <c r="M159" s="197"/>
      <c r="N159" s="198"/>
      <c r="O159" s="198"/>
      <c r="P159" s="198"/>
      <c r="Q159" s="198"/>
      <c r="R159" s="198"/>
      <c r="S159" s="198"/>
      <c r="T159" s="199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193" t="s">
        <v>156</v>
      </c>
      <c r="AU159" s="193" t="s">
        <v>20</v>
      </c>
      <c r="AV159" s="14" t="s">
        <v>20</v>
      </c>
      <c r="AW159" s="14" t="s">
        <v>41</v>
      </c>
      <c r="AX159" s="14" t="s">
        <v>85</v>
      </c>
      <c r="AY159" s="193" t="s">
        <v>148</v>
      </c>
    </row>
    <row r="160" s="15" customFormat="1">
      <c r="A160" s="15"/>
      <c r="B160" s="200"/>
      <c r="C160" s="15"/>
      <c r="D160" s="185" t="s">
        <v>156</v>
      </c>
      <c r="E160" s="201" t="s">
        <v>1</v>
      </c>
      <c r="F160" s="202" t="s">
        <v>159</v>
      </c>
      <c r="G160" s="15"/>
      <c r="H160" s="203">
        <v>47.200000000000003</v>
      </c>
      <c r="I160" s="204"/>
      <c r="J160" s="15"/>
      <c r="K160" s="15"/>
      <c r="L160" s="200"/>
      <c r="M160" s="205"/>
      <c r="N160" s="206"/>
      <c r="O160" s="206"/>
      <c r="P160" s="206"/>
      <c r="Q160" s="206"/>
      <c r="R160" s="206"/>
      <c r="S160" s="206"/>
      <c r="T160" s="207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01" t="s">
        <v>156</v>
      </c>
      <c r="AU160" s="201" t="s">
        <v>20</v>
      </c>
      <c r="AV160" s="15" t="s">
        <v>154</v>
      </c>
      <c r="AW160" s="15" t="s">
        <v>41</v>
      </c>
      <c r="AX160" s="15" t="s">
        <v>90</v>
      </c>
      <c r="AY160" s="201" t="s">
        <v>148</v>
      </c>
    </row>
    <row r="161" s="2" customFormat="1" ht="24.15" customHeight="1">
      <c r="A161" s="39"/>
      <c r="B161" s="169"/>
      <c r="C161" s="170" t="s">
        <v>181</v>
      </c>
      <c r="D161" s="170" t="s">
        <v>150</v>
      </c>
      <c r="E161" s="171" t="s">
        <v>182</v>
      </c>
      <c r="F161" s="172" t="s">
        <v>183</v>
      </c>
      <c r="G161" s="173" t="s">
        <v>178</v>
      </c>
      <c r="H161" s="174">
        <v>47.200000000000003</v>
      </c>
      <c r="I161" s="175"/>
      <c r="J161" s="176">
        <f>ROUND(I161*H161,2)</f>
        <v>0</v>
      </c>
      <c r="K161" s="177"/>
      <c r="L161" s="40"/>
      <c r="M161" s="178" t="s">
        <v>1</v>
      </c>
      <c r="N161" s="179" t="s">
        <v>50</v>
      </c>
      <c r="O161" s="78"/>
      <c r="P161" s="180">
        <f>O161*H161</f>
        <v>0</v>
      </c>
      <c r="Q161" s="180">
        <v>0</v>
      </c>
      <c r="R161" s="180">
        <f>Q161*H161</f>
        <v>0</v>
      </c>
      <c r="S161" s="180">
        <v>0</v>
      </c>
      <c r="T161" s="181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182" t="s">
        <v>154</v>
      </c>
      <c r="AT161" s="182" t="s">
        <v>150</v>
      </c>
      <c r="AU161" s="182" t="s">
        <v>20</v>
      </c>
      <c r="AY161" s="19" t="s">
        <v>148</v>
      </c>
      <c r="BE161" s="183">
        <f>IF(N161="základní",J161,0)</f>
        <v>0</v>
      </c>
      <c r="BF161" s="183">
        <f>IF(N161="snížená",J161,0)</f>
        <v>0</v>
      </c>
      <c r="BG161" s="183">
        <f>IF(N161="zákl. přenesená",J161,0)</f>
        <v>0</v>
      </c>
      <c r="BH161" s="183">
        <f>IF(N161="sníž. přenesená",J161,0)</f>
        <v>0</v>
      </c>
      <c r="BI161" s="183">
        <f>IF(N161="nulová",J161,0)</f>
        <v>0</v>
      </c>
      <c r="BJ161" s="19" t="s">
        <v>90</v>
      </c>
      <c r="BK161" s="183">
        <f>ROUND(I161*H161,2)</f>
        <v>0</v>
      </c>
      <c r="BL161" s="19" t="s">
        <v>154</v>
      </c>
      <c r="BM161" s="182" t="s">
        <v>184</v>
      </c>
    </row>
    <row r="162" s="2" customFormat="1" ht="24.15" customHeight="1">
      <c r="A162" s="39"/>
      <c r="B162" s="169"/>
      <c r="C162" s="170" t="s">
        <v>185</v>
      </c>
      <c r="D162" s="170" t="s">
        <v>150</v>
      </c>
      <c r="E162" s="171" t="s">
        <v>186</v>
      </c>
      <c r="F162" s="172" t="s">
        <v>187</v>
      </c>
      <c r="G162" s="173" t="s">
        <v>188</v>
      </c>
      <c r="H162" s="174">
        <v>5.3380000000000001</v>
      </c>
      <c r="I162" s="175"/>
      <c r="J162" s="176">
        <f>ROUND(I162*H162,2)</f>
        <v>0</v>
      </c>
      <c r="K162" s="177"/>
      <c r="L162" s="40"/>
      <c r="M162" s="178" t="s">
        <v>1</v>
      </c>
      <c r="N162" s="179" t="s">
        <v>50</v>
      </c>
      <c r="O162" s="78"/>
      <c r="P162" s="180">
        <f>O162*H162</f>
        <v>0</v>
      </c>
      <c r="Q162" s="180">
        <v>0</v>
      </c>
      <c r="R162" s="180">
        <f>Q162*H162</f>
        <v>0</v>
      </c>
      <c r="S162" s="180">
        <v>0</v>
      </c>
      <c r="T162" s="181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182" t="s">
        <v>154</v>
      </c>
      <c r="AT162" s="182" t="s">
        <v>150</v>
      </c>
      <c r="AU162" s="182" t="s">
        <v>20</v>
      </c>
      <c r="AY162" s="19" t="s">
        <v>148</v>
      </c>
      <c r="BE162" s="183">
        <f>IF(N162="základní",J162,0)</f>
        <v>0</v>
      </c>
      <c r="BF162" s="183">
        <f>IF(N162="snížená",J162,0)</f>
        <v>0</v>
      </c>
      <c r="BG162" s="183">
        <f>IF(N162="zákl. přenesená",J162,0)</f>
        <v>0</v>
      </c>
      <c r="BH162" s="183">
        <f>IF(N162="sníž. přenesená",J162,0)</f>
        <v>0</v>
      </c>
      <c r="BI162" s="183">
        <f>IF(N162="nulová",J162,0)</f>
        <v>0</v>
      </c>
      <c r="BJ162" s="19" t="s">
        <v>90</v>
      </c>
      <c r="BK162" s="183">
        <f>ROUND(I162*H162,2)</f>
        <v>0</v>
      </c>
      <c r="BL162" s="19" t="s">
        <v>154</v>
      </c>
      <c r="BM162" s="182" t="s">
        <v>189</v>
      </c>
    </row>
    <row r="163" s="13" customFormat="1">
      <c r="A163" s="13"/>
      <c r="B163" s="184"/>
      <c r="C163" s="13"/>
      <c r="D163" s="185" t="s">
        <v>156</v>
      </c>
      <c r="E163" s="186" t="s">
        <v>1</v>
      </c>
      <c r="F163" s="187" t="s">
        <v>190</v>
      </c>
      <c r="G163" s="13"/>
      <c r="H163" s="186" t="s">
        <v>1</v>
      </c>
      <c r="I163" s="188"/>
      <c r="J163" s="13"/>
      <c r="K163" s="13"/>
      <c r="L163" s="184"/>
      <c r="M163" s="189"/>
      <c r="N163" s="190"/>
      <c r="O163" s="190"/>
      <c r="P163" s="190"/>
      <c r="Q163" s="190"/>
      <c r="R163" s="190"/>
      <c r="S163" s="190"/>
      <c r="T163" s="191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186" t="s">
        <v>156</v>
      </c>
      <c r="AU163" s="186" t="s">
        <v>20</v>
      </c>
      <c r="AV163" s="13" t="s">
        <v>90</v>
      </c>
      <c r="AW163" s="13" t="s">
        <v>41</v>
      </c>
      <c r="AX163" s="13" t="s">
        <v>85</v>
      </c>
      <c r="AY163" s="186" t="s">
        <v>148</v>
      </c>
    </row>
    <row r="164" s="14" customFormat="1">
      <c r="A164" s="14"/>
      <c r="B164" s="192"/>
      <c r="C164" s="14"/>
      <c r="D164" s="185" t="s">
        <v>156</v>
      </c>
      <c r="E164" s="193" t="s">
        <v>1</v>
      </c>
      <c r="F164" s="194" t="s">
        <v>191</v>
      </c>
      <c r="G164" s="14"/>
      <c r="H164" s="195">
        <v>5.3380000000000001</v>
      </c>
      <c r="I164" s="196"/>
      <c r="J164" s="14"/>
      <c r="K164" s="14"/>
      <c r="L164" s="192"/>
      <c r="M164" s="197"/>
      <c r="N164" s="198"/>
      <c r="O164" s="198"/>
      <c r="P164" s="198"/>
      <c r="Q164" s="198"/>
      <c r="R164" s="198"/>
      <c r="S164" s="198"/>
      <c r="T164" s="199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193" t="s">
        <v>156</v>
      </c>
      <c r="AU164" s="193" t="s">
        <v>20</v>
      </c>
      <c r="AV164" s="14" t="s">
        <v>20</v>
      </c>
      <c r="AW164" s="14" t="s">
        <v>41</v>
      </c>
      <c r="AX164" s="14" t="s">
        <v>85</v>
      </c>
      <c r="AY164" s="193" t="s">
        <v>148</v>
      </c>
    </row>
    <row r="165" s="15" customFormat="1">
      <c r="A165" s="15"/>
      <c r="B165" s="200"/>
      <c r="C165" s="15"/>
      <c r="D165" s="185" t="s">
        <v>156</v>
      </c>
      <c r="E165" s="201" t="s">
        <v>1</v>
      </c>
      <c r="F165" s="202" t="s">
        <v>159</v>
      </c>
      <c r="G165" s="15"/>
      <c r="H165" s="203">
        <v>5.3380000000000001</v>
      </c>
      <c r="I165" s="204"/>
      <c r="J165" s="15"/>
      <c r="K165" s="15"/>
      <c r="L165" s="200"/>
      <c r="M165" s="205"/>
      <c r="N165" s="206"/>
      <c r="O165" s="206"/>
      <c r="P165" s="206"/>
      <c r="Q165" s="206"/>
      <c r="R165" s="206"/>
      <c r="S165" s="206"/>
      <c r="T165" s="207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01" t="s">
        <v>156</v>
      </c>
      <c r="AU165" s="201" t="s">
        <v>20</v>
      </c>
      <c r="AV165" s="15" t="s">
        <v>154</v>
      </c>
      <c r="AW165" s="15" t="s">
        <v>41</v>
      </c>
      <c r="AX165" s="15" t="s">
        <v>90</v>
      </c>
      <c r="AY165" s="201" t="s">
        <v>148</v>
      </c>
    </row>
    <row r="166" s="2" customFormat="1" ht="37.8" customHeight="1">
      <c r="A166" s="39"/>
      <c r="B166" s="169"/>
      <c r="C166" s="170" t="s">
        <v>192</v>
      </c>
      <c r="D166" s="170" t="s">
        <v>150</v>
      </c>
      <c r="E166" s="171" t="s">
        <v>193</v>
      </c>
      <c r="F166" s="172" t="s">
        <v>194</v>
      </c>
      <c r="G166" s="173" t="s">
        <v>188</v>
      </c>
      <c r="H166" s="174">
        <v>7.2249999999999996</v>
      </c>
      <c r="I166" s="175"/>
      <c r="J166" s="176">
        <f>ROUND(I166*H166,2)</f>
        <v>0</v>
      </c>
      <c r="K166" s="177"/>
      <c r="L166" s="40"/>
      <c r="M166" s="178" t="s">
        <v>1</v>
      </c>
      <c r="N166" s="179" t="s">
        <v>50</v>
      </c>
      <c r="O166" s="78"/>
      <c r="P166" s="180">
        <f>O166*H166</f>
        <v>0</v>
      </c>
      <c r="Q166" s="180">
        <v>0</v>
      </c>
      <c r="R166" s="180">
        <f>Q166*H166</f>
        <v>0</v>
      </c>
      <c r="S166" s="180">
        <v>0</v>
      </c>
      <c r="T166" s="181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182" t="s">
        <v>154</v>
      </c>
      <c r="AT166" s="182" t="s">
        <v>150</v>
      </c>
      <c r="AU166" s="182" t="s">
        <v>20</v>
      </c>
      <c r="AY166" s="19" t="s">
        <v>148</v>
      </c>
      <c r="BE166" s="183">
        <f>IF(N166="základní",J166,0)</f>
        <v>0</v>
      </c>
      <c r="BF166" s="183">
        <f>IF(N166="snížená",J166,0)</f>
        <v>0</v>
      </c>
      <c r="BG166" s="183">
        <f>IF(N166="zákl. přenesená",J166,0)</f>
        <v>0</v>
      </c>
      <c r="BH166" s="183">
        <f>IF(N166="sníž. přenesená",J166,0)</f>
        <v>0</v>
      </c>
      <c r="BI166" s="183">
        <f>IF(N166="nulová",J166,0)</f>
        <v>0</v>
      </c>
      <c r="BJ166" s="19" t="s">
        <v>90</v>
      </c>
      <c r="BK166" s="183">
        <f>ROUND(I166*H166,2)</f>
        <v>0</v>
      </c>
      <c r="BL166" s="19" t="s">
        <v>154</v>
      </c>
      <c r="BM166" s="182" t="s">
        <v>195</v>
      </c>
    </row>
    <row r="167" s="13" customFormat="1">
      <c r="A167" s="13"/>
      <c r="B167" s="184"/>
      <c r="C167" s="13"/>
      <c r="D167" s="185" t="s">
        <v>156</v>
      </c>
      <c r="E167" s="186" t="s">
        <v>1</v>
      </c>
      <c r="F167" s="187" t="s">
        <v>196</v>
      </c>
      <c r="G167" s="13"/>
      <c r="H167" s="186" t="s">
        <v>1</v>
      </c>
      <c r="I167" s="188"/>
      <c r="J167" s="13"/>
      <c r="K167" s="13"/>
      <c r="L167" s="184"/>
      <c r="M167" s="189"/>
      <c r="N167" s="190"/>
      <c r="O167" s="190"/>
      <c r="P167" s="190"/>
      <c r="Q167" s="190"/>
      <c r="R167" s="190"/>
      <c r="S167" s="190"/>
      <c r="T167" s="191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186" t="s">
        <v>156</v>
      </c>
      <c r="AU167" s="186" t="s">
        <v>20</v>
      </c>
      <c r="AV167" s="13" t="s">
        <v>90</v>
      </c>
      <c r="AW167" s="13" t="s">
        <v>41</v>
      </c>
      <c r="AX167" s="13" t="s">
        <v>85</v>
      </c>
      <c r="AY167" s="186" t="s">
        <v>148</v>
      </c>
    </row>
    <row r="168" s="14" customFormat="1">
      <c r="A168" s="14"/>
      <c r="B168" s="192"/>
      <c r="C168" s="14"/>
      <c r="D168" s="185" t="s">
        <v>156</v>
      </c>
      <c r="E168" s="193" t="s">
        <v>1</v>
      </c>
      <c r="F168" s="194" t="s">
        <v>197</v>
      </c>
      <c r="G168" s="14"/>
      <c r="H168" s="195">
        <v>3.335</v>
      </c>
      <c r="I168" s="196"/>
      <c r="J168" s="14"/>
      <c r="K168" s="14"/>
      <c r="L168" s="192"/>
      <c r="M168" s="197"/>
      <c r="N168" s="198"/>
      <c r="O168" s="198"/>
      <c r="P168" s="198"/>
      <c r="Q168" s="198"/>
      <c r="R168" s="198"/>
      <c r="S168" s="198"/>
      <c r="T168" s="199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193" t="s">
        <v>156</v>
      </c>
      <c r="AU168" s="193" t="s">
        <v>20</v>
      </c>
      <c r="AV168" s="14" t="s">
        <v>20</v>
      </c>
      <c r="AW168" s="14" t="s">
        <v>41</v>
      </c>
      <c r="AX168" s="14" t="s">
        <v>85</v>
      </c>
      <c r="AY168" s="193" t="s">
        <v>148</v>
      </c>
    </row>
    <row r="169" s="13" customFormat="1">
      <c r="A169" s="13"/>
      <c r="B169" s="184"/>
      <c r="C169" s="13"/>
      <c r="D169" s="185" t="s">
        <v>156</v>
      </c>
      <c r="E169" s="186" t="s">
        <v>1</v>
      </c>
      <c r="F169" s="187" t="s">
        <v>198</v>
      </c>
      <c r="G169" s="13"/>
      <c r="H169" s="186" t="s">
        <v>1</v>
      </c>
      <c r="I169" s="188"/>
      <c r="J169" s="13"/>
      <c r="K169" s="13"/>
      <c r="L169" s="184"/>
      <c r="M169" s="189"/>
      <c r="N169" s="190"/>
      <c r="O169" s="190"/>
      <c r="P169" s="190"/>
      <c r="Q169" s="190"/>
      <c r="R169" s="190"/>
      <c r="S169" s="190"/>
      <c r="T169" s="191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186" t="s">
        <v>156</v>
      </c>
      <c r="AU169" s="186" t="s">
        <v>20</v>
      </c>
      <c r="AV169" s="13" t="s">
        <v>90</v>
      </c>
      <c r="AW169" s="13" t="s">
        <v>41</v>
      </c>
      <c r="AX169" s="13" t="s">
        <v>85</v>
      </c>
      <c r="AY169" s="186" t="s">
        <v>148</v>
      </c>
    </row>
    <row r="170" s="14" customFormat="1">
      <c r="A170" s="14"/>
      <c r="B170" s="192"/>
      <c r="C170" s="14"/>
      <c r="D170" s="185" t="s">
        <v>156</v>
      </c>
      <c r="E170" s="193" t="s">
        <v>1</v>
      </c>
      <c r="F170" s="194" t="s">
        <v>199</v>
      </c>
      <c r="G170" s="14"/>
      <c r="H170" s="195">
        <v>3.8900000000000001</v>
      </c>
      <c r="I170" s="196"/>
      <c r="J170" s="14"/>
      <c r="K170" s="14"/>
      <c r="L170" s="192"/>
      <c r="M170" s="197"/>
      <c r="N170" s="198"/>
      <c r="O170" s="198"/>
      <c r="P170" s="198"/>
      <c r="Q170" s="198"/>
      <c r="R170" s="198"/>
      <c r="S170" s="198"/>
      <c r="T170" s="199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193" t="s">
        <v>156</v>
      </c>
      <c r="AU170" s="193" t="s">
        <v>20</v>
      </c>
      <c r="AV170" s="14" t="s">
        <v>20</v>
      </c>
      <c r="AW170" s="14" t="s">
        <v>41</v>
      </c>
      <c r="AX170" s="14" t="s">
        <v>85</v>
      </c>
      <c r="AY170" s="193" t="s">
        <v>148</v>
      </c>
    </row>
    <row r="171" s="15" customFormat="1">
      <c r="A171" s="15"/>
      <c r="B171" s="200"/>
      <c r="C171" s="15"/>
      <c r="D171" s="185" t="s">
        <v>156</v>
      </c>
      <c r="E171" s="201" t="s">
        <v>1</v>
      </c>
      <c r="F171" s="202" t="s">
        <v>159</v>
      </c>
      <c r="G171" s="15"/>
      <c r="H171" s="203">
        <v>7.2249999999999996</v>
      </c>
      <c r="I171" s="204"/>
      <c r="J171" s="15"/>
      <c r="K171" s="15"/>
      <c r="L171" s="200"/>
      <c r="M171" s="205"/>
      <c r="N171" s="206"/>
      <c r="O171" s="206"/>
      <c r="P171" s="206"/>
      <c r="Q171" s="206"/>
      <c r="R171" s="206"/>
      <c r="S171" s="206"/>
      <c r="T171" s="207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01" t="s">
        <v>156</v>
      </c>
      <c r="AU171" s="201" t="s">
        <v>20</v>
      </c>
      <c r="AV171" s="15" t="s">
        <v>154</v>
      </c>
      <c r="AW171" s="15" t="s">
        <v>41</v>
      </c>
      <c r="AX171" s="15" t="s">
        <v>90</v>
      </c>
      <c r="AY171" s="201" t="s">
        <v>148</v>
      </c>
    </row>
    <row r="172" s="2" customFormat="1" ht="37.8" customHeight="1">
      <c r="A172" s="39"/>
      <c r="B172" s="169"/>
      <c r="C172" s="170" t="s">
        <v>200</v>
      </c>
      <c r="D172" s="170" t="s">
        <v>150</v>
      </c>
      <c r="E172" s="171" t="s">
        <v>201</v>
      </c>
      <c r="F172" s="172" t="s">
        <v>202</v>
      </c>
      <c r="G172" s="173" t="s">
        <v>188</v>
      </c>
      <c r="H172" s="174">
        <v>28.899999999999999</v>
      </c>
      <c r="I172" s="175"/>
      <c r="J172" s="176">
        <f>ROUND(I172*H172,2)</f>
        <v>0</v>
      </c>
      <c r="K172" s="177"/>
      <c r="L172" s="40"/>
      <c r="M172" s="178" t="s">
        <v>1</v>
      </c>
      <c r="N172" s="179" t="s">
        <v>50</v>
      </c>
      <c r="O172" s="78"/>
      <c r="P172" s="180">
        <f>O172*H172</f>
        <v>0</v>
      </c>
      <c r="Q172" s="180">
        <v>0</v>
      </c>
      <c r="R172" s="180">
        <f>Q172*H172</f>
        <v>0</v>
      </c>
      <c r="S172" s="180">
        <v>0</v>
      </c>
      <c r="T172" s="181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182" t="s">
        <v>154</v>
      </c>
      <c r="AT172" s="182" t="s">
        <v>150</v>
      </c>
      <c r="AU172" s="182" t="s">
        <v>20</v>
      </c>
      <c r="AY172" s="19" t="s">
        <v>148</v>
      </c>
      <c r="BE172" s="183">
        <f>IF(N172="základní",J172,0)</f>
        <v>0</v>
      </c>
      <c r="BF172" s="183">
        <f>IF(N172="snížená",J172,0)</f>
        <v>0</v>
      </c>
      <c r="BG172" s="183">
        <f>IF(N172="zákl. přenesená",J172,0)</f>
        <v>0</v>
      </c>
      <c r="BH172" s="183">
        <f>IF(N172="sníž. přenesená",J172,0)</f>
        <v>0</v>
      </c>
      <c r="BI172" s="183">
        <f>IF(N172="nulová",J172,0)</f>
        <v>0</v>
      </c>
      <c r="BJ172" s="19" t="s">
        <v>90</v>
      </c>
      <c r="BK172" s="183">
        <f>ROUND(I172*H172,2)</f>
        <v>0</v>
      </c>
      <c r="BL172" s="19" t="s">
        <v>154</v>
      </c>
      <c r="BM172" s="182" t="s">
        <v>203</v>
      </c>
    </row>
    <row r="173" s="14" customFormat="1">
      <c r="A173" s="14"/>
      <c r="B173" s="192"/>
      <c r="C173" s="14"/>
      <c r="D173" s="185" t="s">
        <v>156</v>
      </c>
      <c r="E173" s="193" t="s">
        <v>1</v>
      </c>
      <c r="F173" s="194" t="s">
        <v>204</v>
      </c>
      <c r="G173" s="14"/>
      <c r="H173" s="195">
        <v>28.899999999999999</v>
      </c>
      <c r="I173" s="196"/>
      <c r="J173" s="14"/>
      <c r="K173" s="14"/>
      <c r="L173" s="192"/>
      <c r="M173" s="197"/>
      <c r="N173" s="198"/>
      <c r="O173" s="198"/>
      <c r="P173" s="198"/>
      <c r="Q173" s="198"/>
      <c r="R173" s="198"/>
      <c r="S173" s="198"/>
      <c r="T173" s="199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193" t="s">
        <v>156</v>
      </c>
      <c r="AU173" s="193" t="s">
        <v>20</v>
      </c>
      <c r="AV173" s="14" t="s">
        <v>20</v>
      </c>
      <c r="AW173" s="14" t="s">
        <v>41</v>
      </c>
      <c r="AX173" s="14" t="s">
        <v>85</v>
      </c>
      <c r="AY173" s="193" t="s">
        <v>148</v>
      </c>
    </row>
    <row r="174" s="15" customFormat="1">
      <c r="A174" s="15"/>
      <c r="B174" s="200"/>
      <c r="C174" s="15"/>
      <c r="D174" s="185" t="s">
        <v>156</v>
      </c>
      <c r="E174" s="201" t="s">
        <v>1</v>
      </c>
      <c r="F174" s="202" t="s">
        <v>159</v>
      </c>
      <c r="G174" s="15"/>
      <c r="H174" s="203">
        <v>28.899999999999999</v>
      </c>
      <c r="I174" s="204"/>
      <c r="J174" s="15"/>
      <c r="K174" s="15"/>
      <c r="L174" s="200"/>
      <c r="M174" s="205"/>
      <c r="N174" s="206"/>
      <c r="O174" s="206"/>
      <c r="P174" s="206"/>
      <c r="Q174" s="206"/>
      <c r="R174" s="206"/>
      <c r="S174" s="206"/>
      <c r="T174" s="207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01" t="s">
        <v>156</v>
      </c>
      <c r="AU174" s="201" t="s">
        <v>20</v>
      </c>
      <c r="AV174" s="15" t="s">
        <v>154</v>
      </c>
      <c r="AW174" s="15" t="s">
        <v>41</v>
      </c>
      <c r="AX174" s="15" t="s">
        <v>90</v>
      </c>
      <c r="AY174" s="201" t="s">
        <v>148</v>
      </c>
    </row>
    <row r="175" s="2" customFormat="1" ht="24.15" customHeight="1">
      <c r="A175" s="39"/>
      <c r="B175" s="169"/>
      <c r="C175" s="170" t="s">
        <v>205</v>
      </c>
      <c r="D175" s="170" t="s">
        <v>150</v>
      </c>
      <c r="E175" s="171" t="s">
        <v>206</v>
      </c>
      <c r="F175" s="172" t="s">
        <v>207</v>
      </c>
      <c r="G175" s="173" t="s">
        <v>188</v>
      </c>
      <c r="H175" s="174">
        <v>8.673</v>
      </c>
      <c r="I175" s="175"/>
      <c r="J175" s="176">
        <f>ROUND(I175*H175,2)</f>
        <v>0</v>
      </c>
      <c r="K175" s="177"/>
      <c r="L175" s="40"/>
      <c r="M175" s="178" t="s">
        <v>1</v>
      </c>
      <c r="N175" s="179" t="s">
        <v>50</v>
      </c>
      <c r="O175" s="78"/>
      <c r="P175" s="180">
        <f>O175*H175</f>
        <v>0</v>
      </c>
      <c r="Q175" s="180">
        <v>0</v>
      </c>
      <c r="R175" s="180">
        <f>Q175*H175</f>
        <v>0</v>
      </c>
      <c r="S175" s="180">
        <v>0</v>
      </c>
      <c r="T175" s="181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182" t="s">
        <v>154</v>
      </c>
      <c r="AT175" s="182" t="s">
        <v>150</v>
      </c>
      <c r="AU175" s="182" t="s">
        <v>20</v>
      </c>
      <c r="AY175" s="19" t="s">
        <v>148</v>
      </c>
      <c r="BE175" s="183">
        <f>IF(N175="základní",J175,0)</f>
        <v>0</v>
      </c>
      <c r="BF175" s="183">
        <f>IF(N175="snížená",J175,0)</f>
        <v>0</v>
      </c>
      <c r="BG175" s="183">
        <f>IF(N175="zákl. přenesená",J175,0)</f>
        <v>0</v>
      </c>
      <c r="BH175" s="183">
        <f>IF(N175="sníž. přenesená",J175,0)</f>
        <v>0</v>
      </c>
      <c r="BI175" s="183">
        <f>IF(N175="nulová",J175,0)</f>
        <v>0</v>
      </c>
      <c r="BJ175" s="19" t="s">
        <v>90</v>
      </c>
      <c r="BK175" s="183">
        <f>ROUND(I175*H175,2)</f>
        <v>0</v>
      </c>
      <c r="BL175" s="19" t="s">
        <v>154</v>
      </c>
      <c r="BM175" s="182" t="s">
        <v>208</v>
      </c>
    </row>
    <row r="176" s="14" customFormat="1">
      <c r="A176" s="14"/>
      <c r="B176" s="192"/>
      <c r="C176" s="14"/>
      <c r="D176" s="185" t="s">
        <v>156</v>
      </c>
      <c r="E176" s="193" t="s">
        <v>1</v>
      </c>
      <c r="F176" s="194" t="s">
        <v>209</v>
      </c>
      <c r="G176" s="14"/>
      <c r="H176" s="195">
        <v>8.673</v>
      </c>
      <c r="I176" s="196"/>
      <c r="J176" s="14"/>
      <c r="K176" s="14"/>
      <c r="L176" s="192"/>
      <c r="M176" s="197"/>
      <c r="N176" s="198"/>
      <c r="O176" s="198"/>
      <c r="P176" s="198"/>
      <c r="Q176" s="198"/>
      <c r="R176" s="198"/>
      <c r="S176" s="198"/>
      <c r="T176" s="199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193" t="s">
        <v>156</v>
      </c>
      <c r="AU176" s="193" t="s">
        <v>20</v>
      </c>
      <c r="AV176" s="14" t="s">
        <v>20</v>
      </c>
      <c r="AW176" s="14" t="s">
        <v>41</v>
      </c>
      <c r="AX176" s="14" t="s">
        <v>85</v>
      </c>
      <c r="AY176" s="193" t="s">
        <v>148</v>
      </c>
    </row>
    <row r="177" s="15" customFormat="1">
      <c r="A177" s="15"/>
      <c r="B177" s="200"/>
      <c r="C177" s="15"/>
      <c r="D177" s="185" t="s">
        <v>156</v>
      </c>
      <c r="E177" s="201" t="s">
        <v>1</v>
      </c>
      <c r="F177" s="202" t="s">
        <v>159</v>
      </c>
      <c r="G177" s="15"/>
      <c r="H177" s="203">
        <v>8.673</v>
      </c>
      <c r="I177" s="204"/>
      <c r="J177" s="15"/>
      <c r="K177" s="15"/>
      <c r="L177" s="200"/>
      <c r="M177" s="205"/>
      <c r="N177" s="206"/>
      <c r="O177" s="206"/>
      <c r="P177" s="206"/>
      <c r="Q177" s="206"/>
      <c r="R177" s="206"/>
      <c r="S177" s="206"/>
      <c r="T177" s="207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01" t="s">
        <v>156</v>
      </c>
      <c r="AU177" s="201" t="s">
        <v>20</v>
      </c>
      <c r="AV177" s="15" t="s">
        <v>154</v>
      </c>
      <c r="AW177" s="15" t="s">
        <v>41</v>
      </c>
      <c r="AX177" s="15" t="s">
        <v>90</v>
      </c>
      <c r="AY177" s="201" t="s">
        <v>148</v>
      </c>
    </row>
    <row r="178" s="2" customFormat="1" ht="24.15" customHeight="1">
      <c r="A178" s="39"/>
      <c r="B178" s="169"/>
      <c r="C178" s="170" t="s">
        <v>210</v>
      </c>
      <c r="D178" s="170" t="s">
        <v>150</v>
      </c>
      <c r="E178" s="171" t="s">
        <v>211</v>
      </c>
      <c r="F178" s="172" t="s">
        <v>212</v>
      </c>
      <c r="G178" s="173" t="s">
        <v>188</v>
      </c>
      <c r="H178" s="174">
        <v>4.2770000000000001</v>
      </c>
      <c r="I178" s="175"/>
      <c r="J178" s="176">
        <f>ROUND(I178*H178,2)</f>
        <v>0</v>
      </c>
      <c r="K178" s="177"/>
      <c r="L178" s="40"/>
      <c r="M178" s="178" t="s">
        <v>1</v>
      </c>
      <c r="N178" s="179" t="s">
        <v>50</v>
      </c>
      <c r="O178" s="78"/>
      <c r="P178" s="180">
        <f>O178*H178</f>
        <v>0</v>
      </c>
      <c r="Q178" s="180">
        <v>0</v>
      </c>
      <c r="R178" s="180">
        <f>Q178*H178</f>
        <v>0</v>
      </c>
      <c r="S178" s="180">
        <v>0</v>
      </c>
      <c r="T178" s="181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182" t="s">
        <v>154</v>
      </c>
      <c r="AT178" s="182" t="s">
        <v>150</v>
      </c>
      <c r="AU178" s="182" t="s">
        <v>20</v>
      </c>
      <c r="AY178" s="19" t="s">
        <v>148</v>
      </c>
      <c r="BE178" s="183">
        <f>IF(N178="základní",J178,0)</f>
        <v>0</v>
      </c>
      <c r="BF178" s="183">
        <f>IF(N178="snížená",J178,0)</f>
        <v>0</v>
      </c>
      <c r="BG178" s="183">
        <f>IF(N178="zákl. přenesená",J178,0)</f>
        <v>0</v>
      </c>
      <c r="BH178" s="183">
        <f>IF(N178="sníž. přenesená",J178,0)</f>
        <v>0</v>
      </c>
      <c r="BI178" s="183">
        <f>IF(N178="nulová",J178,0)</f>
        <v>0</v>
      </c>
      <c r="BJ178" s="19" t="s">
        <v>90</v>
      </c>
      <c r="BK178" s="183">
        <f>ROUND(I178*H178,2)</f>
        <v>0</v>
      </c>
      <c r="BL178" s="19" t="s">
        <v>154</v>
      </c>
      <c r="BM178" s="182" t="s">
        <v>213</v>
      </c>
    </row>
    <row r="179" s="13" customFormat="1">
      <c r="A179" s="13"/>
      <c r="B179" s="184"/>
      <c r="C179" s="13"/>
      <c r="D179" s="185" t="s">
        <v>156</v>
      </c>
      <c r="E179" s="186" t="s">
        <v>1</v>
      </c>
      <c r="F179" s="187" t="s">
        <v>214</v>
      </c>
      <c r="G179" s="13"/>
      <c r="H179" s="186" t="s">
        <v>1</v>
      </c>
      <c r="I179" s="188"/>
      <c r="J179" s="13"/>
      <c r="K179" s="13"/>
      <c r="L179" s="184"/>
      <c r="M179" s="189"/>
      <c r="N179" s="190"/>
      <c r="O179" s="190"/>
      <c r="P179" s="190"/>
      <c r="Q179" s="190"/>
      <c r="R179" s="190"/>
      <c r="S179" s="190"/>
      <c r="T179" s="191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186" t="s">
        <v>156</v>
      </c>
      <c r="AU179" s="186" t="s">
        <v>20</v>
      </c>
      <c r="AV179" s="13" t="s">
        <v>90</v>
      </c>
      <c r="AW179" s="13" t="s">
        <v>41</v>
      </c>
      <c r="AX179" s="13" t="s">
        <v>85</v>
      </c>
      <c r="AY179" s="186" t="s">
        <v>148</v>
      </c>
    </row>
    <row r="180" s="13" customFormat="1">
      <c r="A180" s="13"/>
      <c r="B180" s="184"/>
      <c r="C180" s="13"/>
      <c r="D180" s="185" t="s">
        <v>156</v>
      </c>
      <c r="E180" s="186" t="s">
        <v>1</v>
      </c>
      <c r="F180" s="187" t="s">
        <v>215</v>
      </c>
      <c r="G180" s="13"/>
      <c r="H180" s="186" t="s">
        <v>1</v>
      </c>
      <c r="I180" s="188"/>
      <c r="J180" s="13"/>
      <c r="K180" s="13"/>
      <c r="L180" s="184"/>
      <c r="M180" s="189"/>
      <c r="N180" s="190"/>
      <c r="O180" s="190"/>
      <c r="P180" s="190"/>
      <c r="Q180" s="190"/>
      <c r="R180" s="190"/>
      <c r="S180" s="190"/>
      <c r="T180" s="191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186" t="s">
        <v>156</v>
      </c>
      <c r="AU180" s="186" t="s">
        <v>20</v>
      </c>
      <c r="AV180" s="13" t="s">
        <v>90</v>
      </c>
      <c r="AW180" s="13" t="s">
        <v>41</v>
      </c>
      <c r="AX180" s="13" t="s">
        <v>85</v>
      </c>
      <c r="AY180" s="186" t="s">
        <v>148</v>
      </c>
    </row>
    <row r="181" s="14" customFormat="1">
      <c r="A181" s="14"/>
      <c r="B181" s="192"/>
      <c r="C181" s="14"/>
      <c r="D181" s="185" t="s">
        <v>156</v>
      </c>
      <c r="E181" s="193" t="s">
        <v>1</v>
      </c>
      <c r="F181" s="194" t="s">
        <v>216</v>
      </c>
      <c r="G181" s="14"/>
      <c r="H181" s="195">
        <v>3.335</v>
      </c>
      <c r="I181" s="196"/>
      <c r="J181" s="14"/>
      <c r="K181" s="14"/>
      <c r="L181" s="192"/>
      <c r="M181" s="197"/>
      <c r="N181" s="198"/>
      <c r="O181" s="198"/>
      <c r="P181" s="198"/>
      <c r="Q181" s="198"/>
      <c r="R181" s="198"/>
      <c r="S181" s="198"/>
      <c r="T181" s="199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193" t="s">
        <v>156</v>
      </c>
      <c r="AU181" s="193" t="s">
        <v>20</v>
      </c>
      <c r="AV181" s="14" t="s">
        <v>20</v>
      </c>
      <c r="AW181" s="14" t="s">
        <v>41</v>
      </c>
      <c r="AX181" s="14" t="s">
        <v>85</v>
      </c>
      <c r="AY181" s="193" t="s">
        <v>148</v>
      </c>
    </row>
    <row r="182" s="16" customFormat="1">
      <c r="A182" s="16"/>
      <c r="B182" s="208"/>
      <c r="C182" s="16"/>
      <c r="D182" s="185" t="s">
        <v>156</v>
      </c>
      <c r="E182" s="209" t="s">
        <v>1</v>
      </c>
      <c r="F182" s="210" t="s">
        <v>217</v>
      </c>
      <c r="G182" s="16"/>
      <c r="H182" s="211">
        <v>3.335</v>
      </c>
      <c r="I182" s="212"/>
      <c r="J182" s="16"/>
      <c r="K182" s="16"/>
      <c r="L182" s="208"/>
      <c r="M182" s="213"/>
      <c r="N182" s="214"/>
      <c r="O182" s="214"/>
      <c r="P182" s="214"/>
      <c r="Q182" s="214"/>
      <c r="R182" s="214"/>
      <c r="S182" s="214"/>
      <c r="T182" s="215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T182" s="209" t="s">
        <v>156</v>
      </c>
      <c r="AU182" s="209" t="s">
        <v>20</v>
      </c>
      <c r="AV182" s="16" t="s">
        <v>164</v>
      </c>
      <c r="AW182" s="16" t="s">
        <v>41</v>
      </c>
      <c r="AX182" s="16" t="s">
        <v>85</v>
      </c>
      <c r="AY182" s="209" t="s">
        <v>148</v>
      </c>
    </row>
    <row r="183" s="13" customFormat="1">
      <c r="A183" s="13"/>
      <c r="B183" s="184"/>
      <c r="C183" s="13"/>
      <c r="D183" s="185" t="s">
        <v>156</v>
      </c>
      <c r="E183" s="186" t="s">
        <v>1</v>
      </c>
      <c r="F183" s="187" t="s">
        <v>218</v>
      </c>
      <c r="G183" s="13"/>
      <c r="H183" s="186" t="s">
        <v>1</v>
      </c>
      <c r="I183" s="188"/>
      <c r="J183" s="13"/>
      <c r="K183" s="13"/>
      <c r="L183" s="184"/>
      <c r="M183" s="189"/>
      <c r="N183" s="190"/>
      <c r="O183" s="190"/>
      <c r="P183" s="190"/>
      <c r="Q183" s="190"/>
      <c r="R183" s="190"/>
      <c r="S183" s="190"/>
      <c r="T183" s="191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186" t="s">
        <v>156</v>
      </c>
      <c r="AU183" s="186" t="s">
        <v>20</v>
      </c>
      <c r="AV183" s="13" t="s">
        <v>90</v>
      </c>
      <c r="AW183" s="13" t="s">
        <v>41</v>
      </c>
      <c r="AX183" s="13" t="s">
        <v>85</v>
      </c>
      <c r="AY183" s="186" t="s">
        <v>148</v>
      </c>
    </row>
    <row r="184" s="14" customFormat="1">
      <c r="A184" s="14"/>
      <c r="B184" s="192"/>
      <c r="C184" s="14"/>
      <c r="D184" s="185" t="s">
        <v>156</v>
      </c>
      <c r="E184" s="193" t="s">
        <v>1</v>
      </c>
      <c r="F184" s="194" t="s">
        <v>219</v>
      </c>
      <c r="G184" s="14"/>
      <c r="H184" s="195">
        <v>1.256</v>
      </c>
      <c r="I184" s="196"/>
      <c r="J184" s="14"/>
      <c r="K184" s="14"/>
      <c r="L184" s="192"/>
      <c r="M184" s="197"/>
      <c r="N184" s="198"/>
      <c r="O184" s="198"/>
      <c r="P184" s="198"/>
      <c r="Q184" s="198"/>
      <c r="R184" s="198"/>
      <c r="S184" s="198"/>
      <c r="T184" s="199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193" t="s">
        <v>156</v>
      </c>
      <c r="AU184" s="193" t="s">
        <v>20</v>
      </c>
      <c r="AV184" s="14" t="s">
        <v>20</v>
      </c>
      <c r="AW184" s="14" t="s">
        <v>41</v>
      </c>
      <c r="AX184" s="14" t="s">
        <v>85</v>
      </c>
      <c r="AY184" s="193" t="s">
        <v>148</v>
      </c>
    </row>
    <row r="185" s="13" customFormat="1">
      <c r="A185" s="13"/>
      <c r="B185" s="184"/>
      <c r="C185" s="13"/>
      <c r="D185" s="185" t="s">
        <v>156</v>
      </c>
      <c r="E185" s="186" t="s">
        <v>1</v>
      </c>
      <c r="F185" s="187" t="s">
        <v>220</v>
      </c>
      <c r="G185" s="13"/>
      <c r="H185" s="186" t="s">
        <v>1</v>
      </c>
      <c r="I185" s="188"/>
      <c r="J185" s="13"/>
      <c r="K185" s="13"/>
      <c r="L185" s="184"/>
      <c r="M185" s="189"/>
      <c r="N185" s="190"/>
      <c r="O185" s="190"/>
      <c r="P185" s="190"/>
      <c r="Q185" s="190"/>
      <c r="R185" s="190"/>
      <c r="S185" s="190"/>
      <c r="T185" s="191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186" t="s">
        <v>156</v>
      </c>
      <c r="AU185" s="186" t="s">
        <v>20</v>
      </c>
      <c r="AV185" s="13" t="s">
        <v>90</v>
      </c>
      <c r="AW185" s="13" t="s">
        <v>41</v>
      </c>
      <c r="AX185" s="13" t="s">
        <v>85</v>
      </c>
      <c r="AY185" s="186" t="s">
        <v>148</v>
      </c>
    </row>
    <row r="186" s="14" customFormat="1">
      <c r="A186" s="14"/>
      <c r="B186" s="192"/>
      <c r="C186" s="14"/>
      <c r="D186" s="185" t="s">
        <v>156</v>
      </c>
      <c r="E186" s="193" t="s">
        <v>1</v>
      </c>
      <c r="F186" s="194" t="s">
        <v>221</v>
      </c>
      <c r="G186" s="14"/>
      <c r="H186" s="195">
        <v>-0.314</v>
      </c>
      <c r="I186" s="196"/>
      <c r="J186" s="14"/>
      <c r="K186" s="14"/>
      <c r="L186" s="192"/>
      <c r="M186" s="197"/>
      <c r="N186" s="198"/>
      <c r="O186" s="198"/>
      <c r="P186" s="198"/>
      <c r="Q186" s="198"/>
      <c r="R186" s="198"/>
      <c r="S186" s="198"/>
      <c r="T186" s="199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193" t="s">
        <v>156</v>
      </c>
      <c r="AU186" s="193" t="s">
        <v>20</v>
      </c>
      <c r="AV186" s="14" t="s">
        <v>20</v>
      </c>
      <c r="AW186" s="14" t="s">
        <v>41</v>
      </c>
      <c r="AX186" s="14" t="s">
        <v>85</v>
      </c>
      <c r="AY186" s="193" t="s">
        <v>148</v>
      </c>
    </row>
    <row r="187" s="16" customFormat="1">
      <c r="A187" s="16"/>
      <c r="B187" s="208"/>
      <c r="C187" s="16"/>
      <c r="D187" s="185" t="s">
        <v>156</v>
      </c>
      <c r="E187" s="209" t="s">
        <v>1</v>
      </c>
      <c r="F187" s="210" t="s">
        <v>217</v>
      </c>
      <c r="G187" s="16"/>
      <c r="H187" s="211">
        <v>0.94199999999999995</v>
      </c>
      <c r="I187" s="212"/>
      <c r="J187" s="16"/>
      <c r="K187" s="16"/>
      <c r="L187" s="208"/>
      <c r="M187" s="213"/>
      <c r="N187" s="214"/>
      <c r="O187" s="214"/>
      <c r="P187" s="214"/>
      <c r="Q187" s="214"/>
      <c r="R187" s="214"/>
      <c r="S187" s="214"/>
      <c r="T187" s="215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T187" s="209" t="s">
        <v>156</v>
      </c>
      <c r="AU187" s="209" t="s">
        <v>20</v>
      </c>
      <c r="AV187" s="16" t="s">
        <v>164</v>
      </c>
      <c r="AW187" s="16" t="s">
        <v>41</v>
      </c>
      <c r="AX187" s="16" t="s">
        <v>85</v>
      </c>
      <c r="AY187" s="209" t="s">
        <v>148</v>
      </c>
    </row>
    <row r="188" s="15" customFormat="1">
      <c r="A188" s="15"/>
      <c r="B188" s="200"/>
      <c r="C188" s="15"/>
      <c r="D188" s="185" t="s">
        <v>156</v>
      </c>
      <c r="E188" s="201" t="s">
        <v>1</v>
      </c>
      <c r="F188" s="202" t="s">
        <v>159</v>
      </c>
      <c r="G188" s="15"/>
      <c r="H188" s="203">
        <v>4.2770000000000001</v>
      </c>
      <c r="I188" s="204"/>
      <c r="J188" s="15"/>
      <c r="K188" s="15"/>
      <c r="L188" s="200"/>
      <c r="M188" s="205"/>
      <c r="N188" s="206"/>
      <c r="O188" s="206"/>
      <c r="P188" s="206"/>
      <c r="Q188" s="206"/>
      <c r="R188" s="206"/>
      <c r="S188" s="206"/>
      <c r="T188" s="207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01" t="s">
        <v>156</v>
      </c>
      <c r="AU188" s="201" t="s">
        <v>20</v>
      </c>
      <c r="AV188" s="15" t="s">
        <v>154</v>
      </c>
      <c r="AW188" s="15" t="s">
        <v>41</v>
      </c>
      <c r="AX188" s="15" t="s">
        <v>90</v>
      </c>
      <c r="AY188" s="201" t="s">
        <v>148</v>
      </c>
    </row>
    <row r="189" s="2" customFormat="1" ht="33" customHeight="1">
      <c r="A189" s="39"/>
      <c r="B189" s="169"/>
      <c r="C189" s="170" t="s">
        <v>222</v>
      </c>
      <c r="D189" s="170" t="s">
        <v>150</v>
      </c>
      <c r="E189" s="171" t="s">
        <v>223</v>
      </c>
      <c r="F189" s="172" t="s">
        <v>224</v>
      </c>
      <c r="G189" s="173" t="s">
        <v>188</v>
      </c>
      <c r="H189" s="174">
        <v>0.50600000000000001</v>
      </c>
      <c r="I189" s="175"/>
      <c r="J189" s="176">
        <f>ROUND(I189*H189,2)</f>
        <v>0</v>
      </c>
      <c r="K189" s="177"/>
      <c r="L189" s="40"/>
      <c r="M189" s="178" t="s">
        <v>1</v>
      </c>
      <c r="N189" s="179" t="s">
        <v>50</v>
      </c>
      <c r="O189" s="78"/>
      <c r="P189" s="180">
        <f>O189*H189</f>
        <v>0</v>
      </c>
      <c r="Q189" s="180">
        <v>0</v>
      </c>
      <c r="R189" s="180">
        <f>Q189*H189</f>
        <v>0</v>
      </c>
      <c r="S189" s="180">
        <v>0</v>
      </c>
      <c r="T189" s="181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182" t="s">
        <v>154</v>
      </c>
      <c r="AT189" s="182" t="s">
        <v>150</v>
      </c>
      <c r="AU189" s="182" t="s">
        <v>20</v>
      </c>
      <c r="AY189" s="19" t="s">
        <v>148</v>
      </c>
      <c r="BE189" s="183">
        <f>IF(N189="základní",J189,0)</f>
        <v>0</v>
      </c>
      <c r="BF189" s="183">
        <f>IF(N189="snížená",J189,0)</f>
        <v>0</v>
      </c>
      <c r="BG189" s="183">
        <f>IF(N189="zákl. přenesená",J189,0)</f>
        <v>0</v>
      </c>
      <c r="BH189" s="183">
        <f>IF(N189="sníž. přenesená",J189,0)</f>
        <v>0</v>
      </c>
      <c r="BI189" s="183">
        <f>IF(N189="nulová",J189,0)</f>
        <v>0</v>
      </c>
      <c r="BJ189" s="19" t="s">
        <v>90</v>
      </c>
      <c r="BK189" s="183">
        <f>ROUND(I189*H189,2)</f>
        <v>0</v>
      </c>
      <c r="BL189" s="19" t="s">
        <v>154</v>
      </c>
      <c r="BM189" s="182" t="s">
        <v>225</v>
      </c>
    </row>
    <row r="190" s="13" customFormat="1">
      <c r="A190" s="13"/>
      <c r="B190" s="184"/>
      <c r="C190" s="13"/>
      <c r="D190" s="185" t="s">
        <v>156</v>
      </c>
      <c r="E190" s="186" t="s">
        <v>1</v>
      </c>
      <c r="F190" s="187" t="s">
        <v>226</v>
      </c>
      <c r="G190" s="13"/>
      <c r="H190" s="186" t="s">
        <v>1</v>
      </c>
      <c r="I190" s="188"/>
      <c r="J190" s="13"/>
      <c r="K190" s="13"/>
      <c r="L190" s="184"/>
      <c r="M190" s="189"/>
      <c r="N190" s="190"/>
      <c r="O190" s="190"/>
      <c r="P190" s="190"/>
      <c r="Q190" s="190"/>
      <c r="R190" s="190"/>
      <c r="S190" s="190"/>
      <c r="T190" s="191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186" t="s">
        <v>156</v>
      </c>
      <c r="AU190" s="186" t="s">
        <v>20</v>
      </c>
      <c r="AV190" s="13" t="s">
        <v>90</v>
      </c>
      <c r="AW190" s="13" t="s">
        <v>41</v>
      </c>
      <c r="AX190" s="13" t="s">
        <v>85</v>
      </c>
      <c r="AY190" s="186" t="s">
        <v>148</v>
      </c>
    </row>
    <row r="191" s="14" customFormat="1">
      <c r="A191" s="14"/>
      <c r="B191" s="192"/>
      <c r="C191" s="14"/>
      <c r="D191" s="185" t="s">
        <v>156</v>
      </c>
      <c r="E191" s="193" t="s">
        <v>1</v>
      </c>
      <c r="F191" s="194" t="s">
        <v>227</v>
      </c>
      <c r="G191" s="14"/>
      <c r="H191" s="195">
        <v>0.628</v>
      </c>
      <c r="I191" s="196"/>
      <c r="J191" s="14"/>
      <c r="K191" s="14"/>
      <c r="L191" s="192"/>
      <c r="M191" s="197"/>
      <c r="N191" s="198"/>
      <c r="O191" s="198"/>
      <c r="P191" s="198"/>
      <c r="Q191" s="198"/>
      <c r="R191" s="198"/>
      <c r="S191" s="198"/>
      <c r="T191" s="199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193" t="s">
        <v>156</v>
      </c>
      <c r="AU191" s="193" t="s">
        <v>20</v>
      </c>
      <c r="AV191" s="14" t="s">
        <v>20</v>
      </c>
      <c r="AW191" s="14" t="s">
        <v>41</v>
      </c>
      <c r="AX191" s="14" t="s">
        <v>85</v>
      </c>
      <c r="AY191" s="193" t="s">
        <v>148</v>
      </c>
    </row>
    <row r="192" s="13" customFormat="1">
      <c r="A192" s="13"/>
      <c r="B192" s="184"/>
      <c r="C192" s="13"/>
      <c r="D192" s="185" t="s">
        <v>156</v>
      </c>
      <c r="E192" s="186" t="s">
        <v>1</v>
      </c>
      <c r="F192" s="187" t="s">
        <v>228</v>
      </c>
      <c r="G192" s="13"/>
      <c r="H192" s="186" t="s">
        <v>1</v>
      </c>
      <c r="I192" s="188"/>
      <c r="J192" s="13"/>
      <c r="K192" s="13"/>
      <c r="L192" s="184"/>
      <c r="M192" s="189"/>
      <c r="N192" s="190"/>
      <c r="O192" s="190"/>
      <c r="P192" s="190"/>
      <c r="Q192" s="190"/>
      <c r="R192" s="190"/>
      <c r="S192" s="190"/>
      <c r="T192" s="191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186" t="s">
        <v>156</v>
      </c>
      <c r="AU192" s="186" t="s">
        <v>20</v>
      </c>
      <c r="AV192" s="13" t="s">
        <v>90</v>
      </c>
      <c r="AW192" s="13" t="s">
        <v>41</v>
      </c>
      <c r="AX192" s="13" t="s">
        <v>85</v>
      </c>
      <c r="AY192" s="186" t="s">
        <v>148</v>
      </c>
    </row>
    <row r="193" s="14" customFormat="1">
      <c r="A193" s="14"/>
      <c r="B193" s="192"/>
      <c r="C193" s="14"/>
      <c r="D193" s="185" t="s">
        <v>156</v>
      </c>
      <c r="E193" s="193" t="s">
        <v>1</v>
      </c>
      <c r="F193" s="194" t="s">
        <v>229</v>
      </c>
      <c r="G193" s="14"/>
      <c r="H193" s="195">
        <v>-0.122</v>
      </c>
      <c r="I193" s="196"/>
      <c r="J193" s="14"/>
      <c r="K193" s="14"/>
      <c r="L193" s="192"/>
      <c r="M193" s="197"/>
      <c r="N193" s="198"/>
      <c r="O193" s="198"/>
      <c r="P193" s="198"/>
      <c r="Q193" s="198"/>
      <c r="R193" s="198"/>
      <c r="S193" s="198"/>
      <c r="T193" s="199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193" t="s">
        <v>156</v>
      </c>
      <c r="AU193" s="193" t="s">
        <v>20</v>
      </c>
      <c r="AV193" s="14" t="s">
        <v>20</v>
      </c>
      <c r="AW193" s="14" t="s">
        <v>41</v>
      </c>
      <c r="AX193" s="14" t="s">
        <v>85</v>
      </c>
      <c r="AY193" s="193" t="s">
        <v>148</v>
      </c>
    </row>
    <row r="194" s="15" customFormat="1">
      <c r="A194" s="15"/>
      <c r="B194" s="200"/>
      <c r="C194" s="15"/>
      <c r="D194" s="185" t="s">
        <v>156</v>
      </c>
      <c r="E194" s="201" t="s">
        <v>1</v>
      </c>
      <c r="F194" s="202" t="s">
        <v>159</v>
      </c>
      <c r="G194" s="15"/>
      <c r="H194" s="203">
        <v>0.50600000000000001</v>
      </c>
      <c r="I194" s="204"/>
      <c r="J194" s="15"/>
      <c r="K194" s="15"/>
      <c r="L194" s="200"/>
      <c r="M194" s="205"/>
      <c r="N194" s="206"/>
      <c r="O194" s="206"/>
      <c r="P194" s="206"/>
      <c r="Q194" s="206"/>
      <c r="R194" s="206"/>
      <c r="S194" s="206"/>
      <c r="T194" s="207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201" t="s">
        <v>156</v>
      </c>
      <c r="AU194" s="201" t="s">
        <v>20</v>
      </c>
      <c r="AV194" s="15" t="s">
        <v>154</v>
      </c>
      <c r="AW194" s="15" t="s">
        <v>41</v>
      </c>
      <c r="AX194" s="15" t="s">
        <v>90</v>
      </c>
      <c r="AY194" s="201" t="s">
        <v>148</v>
      </c>
    </row>
    <row r="195" s="2" customFormat="1" ht="37.8" customHeight="1">
      <c r="A195" s="39"/>
      <c r="B195" s="169"/>
      <c r="C195" s="170" t="s">
        <v>230</v>
      </c>
      <c r="D195" s="170" t="s">
        <v>150</v>
      </c>
      <c r="E195" s="171" t="s">
        <v>231</v>
      </c>
      <c r="F195" s="172" t="s">
        <v>232</v>
      </c>
      <c r="G195" s="173" t="s">
        <v>153</v>
      </c>
      <c r="H195" s="174">
        <v>225</v>
      </c>
      <c r="I195" s="175"/>
      <c r="J195" s="176">
        <f>ROUND(I195*H195,2)</f>
        <v>0</v>
      </c>
      <c r="K195" s="177"/>
      <c r="L195" s="40"/>
      <c r="M195" s="178" t="s">
        <v>1</v>
      </c>
      <c r="N195" s="179" t="s">
        <v>50</v>
      </c>
      <c r="O195" s="78"/>
      <c r="P195" s="180">
        <f>O195*H195</f>
        <v>0</v>
      </c>
      <c r="Q195" s="180">
        <v>0</v>
      </c>
      <c r="R195" s="180">
        <f>Q195*H195</f>
        <v>0</v>
      </c>
      <c r="S195" s="180">
        <v>0</v>
      </c>
      <c r="T195" s="181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182" t="s">
        <v>154</v>
      </c>
      <c r="AT195" s="182" t="s">
        <v>150</v>
      </c>
      <c r="AU195" s="182" t="s">
        <v>20</v>
      </c>
      <c r="AY195" s="19" t="s">
        <v>148</v>
      </c>
      <c r="BE195" s="183">
        <f>IF(N195="základní",J195,0)</f>
        <v>0</v>
      </c>
      <c r="BF195" s="183">
        <f>IF(N195="snížená",J195,0)</f>
        <v>0</v>
      </c>
      <c r="BG195" s="183">
        <f>IF(N195="zákl. přenesená",J195,0)</f>
        <v>0</v>
      </c>
      <c r="BH195" s="183">
        <f>IF(N195="sníž. přenesená",J195,0)</f>
        <v>0</v>
      </c>
      <c r="BI195" s="183">
        <f>IF(N195="nulová",J195,0)</f>
        <v>0</v>
      </c>
      <c r="BJ195" s="19" t="s">
        <v>90</v>
      </c>
      <c r="BK195" s="183">
        <f>ROUND(I195*H195,2)</f>
        <v>0</v>
      </c>
      <c r="BL195" s="19" t="s">
        <v>154</v>
      </c>
      <c r="BM195" s="182" t="s">
        <v>233</v>
      </c>
    </row>
    <row r="196" s="13" customFormat="1">
      <c r="A196" s="13"/>
      <c r="B196" s="184"/>
      <c r="C196" s="13"/>
      <c r="D196" s="185" t="s">
        <v>156</v>
      </c>
      <c r="E196" s="186" t="s">
        <v>1</v>
      </c>
      <c r="F196" s="187" t="s">
        <v>234</v>
      </c>
      <c r="G196" s="13"/>
      <c r="H196" s="186" t="s">
        <v>1</v>
      </c>
      <c r="I196" s="188"/>
      <c r="J196" s="13"/>
      <c r="K196" s="13"/>
      <c r="L196" s="184"/>
      <c r="M196" s="189"/>
      <c r="N196" s="190"/>
      <c r="O196" s="190"/>
      <c r="P196" s="190"/>
      <c r="Q196" s="190"/>
      <c r="R196" s="190"/>
      <c r="S196" s="190"/>
      <c r="T196" s="191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186" t="s">
        <v>156</v>
      </c>
      <c r="AU196" s="186" t="s">
        <v>20</v>
      </c>
      <c r="AV196" s="13" t="s">
        <v>90</v>
      </c>
      <c r="AW196" s="13" t="s">
        <v>41</v>
      </c>
      <c r="AX196" s="13" t="s">
        <v>85</v>
      </c>
      <c r="AY196" s="186" t="s">
        <v>148</v>
      </c>
    </row>
    <row r="197" s="14" customFormat="1">
      <c r="A197" s="14"/>
      <c r="B197" s="192"/>
      <c r="C197" s="14"/>
      <c r="D197" s="185" t="s">
        <v>156</v>
      </c>
      <c r="E197" s="193" t="s">
        <v>1</v>
      </c>
      <c r="F197" s="194" t="s">
        <v>235</v>
      </c>
      <c r="G197" s="14"/>
      <c r="H197" s="195">
        <v>225</v>
      </c>
      <c r="I197" s="196"/>
      <c r="J197" s="14"/>
      <c r="K197" s="14"/>
      <c r="L197" s="192"/>
      <c r="M197" s="197"/>
      <c r="N197" s="198"/>
      <c r="O197" s="198"/>
      <c r="P197" s="198"/>
      <c r="Q197" s="198"/>
      <c r="R197" s="198"/>
      <c r="S197" s="198"/>
      <c r="T197" s="199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193" t="s">
        <v>156</v>
      </c>
      <c r="AU197" s="193" t="s">
        <v>20</v>
      </c>
      <c r="AV197" s="14" t="s">
        <v>20</v>
      </c>
      <c r="AW197" s="14" t="s">
        <v>41</v>
      </c>
      <c r="AX197" s="14" t="s">
        <v>85</v>
      </c>
      <c r="AY197" s="193" t="s">
        <v>148</v>
      </c>
    </row>
    <row r="198" s="15" customFormat="1">
      <c r="A198" s="15"/>
      <c r="B198" s="200"/>
      <c r="C198" s="15"/>
      <c r="D198" s="185" t="s">
        <v>156</v>
      </c>
      <c r="E198" s="201" t="s">
        <v>1</v>
      </c>
      <c r="F198" s="202" t="s">
        <v>159</v>
      </c>
      <c r="G198" s="15"/>
      <c r="H198" s="203">
        <v>225</v>
      </c>
      <c r="I198" s="204"/>
      <c r="J198" s="15"/>
      <c r="K198" s="15"/>
      <c r="L198" s="200"/>
      <c r="M198" s="205"/>
      <c r="N198" s="206"/>
      <c r="O198" s="206"/>
      <c r="P198" s="206"/>
      <c r="Q198" s="206"/>
      <c r="R198" s="206"/>
      <c r="S198" s="206"/>
      <c r="T198" s="207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01" t="s">
        <v>156</v>
      </c>
      <c r="AU198" s="201" t="s">
        <v>20</v>
      </c>
      <c r="AV198" s="15" t="s">
        <v>154</v>
      </c>
      <c r="AW198" s="15" t="s">
        <v>41</v>
      </c>
      <c r="AX198" s="15" t="s">
        <v>90</v>
      </c>
      <c r="AY198" s="201" t="s">
        <v>148</v>
      </c>
    </row>
    <row r="199" s="2" customFormat="1" ht="33" customHeight="1">
      <c r="A199" s="39"/>
      <c r="B199" s="169"/>
      <c r="C199" s="170" t="s">
        <v>8</v>
      </c>
      <c r="D199" s="170" t="s">
        <v>150</v>
      </c>
      <c r="E199" s="171" t="s">
        <v>236</v>
      </c>
      <c r="F199" s="172" t="s">
        <v>237</v>
      </c>
      <c r="G199" s="173" t="s">
        <v>153</v>
      </c>
      <c r="H199" s="174">
        <v>50</v>
      </c>
      <c r="I199" s="175"/>
      <c r="J199" s="176">
        <f>ROUND(I199*H199,2)</f>
        <v>0</v>
      </c>
      <c r="K199" s="177"/>
      <c r="L199" s="40"/>
      <c r="M199" s="178" t="s">
        <v>1</v>
      </c>
      <c r="N199" s="179" t="s">
        <v>50</v>
      </c>
      <c r="O199" s="78"/>
      <c r="P199" s="180">
        <f>O199*H199</f>
        <v>0</v>
      </c>
      <c r="Q199" s="180">
        <v>0</v>
      </c>
      <c r="R199" s="180">
        <f>Q199*H199</f>
        <v>0</v>
      </c>
      <c r="S199" s="180">
        <v>0</v>
      </c>
      <c r="T199" s="181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182" t="s">
        <v>154</v>
      </c>
      <c r="AT199" s="182" t="s">
        <v>150</v>
      </c>
      <c r="AU199" s="182" t="s">
        <v>20</v>
      </c>
      <c r="AY199" s="19" t="s">
        <v>148</v>
      </c>
      <c r="BE199" s="183">
        <f>IF(N199="základní",J199,0)</f>
        <v>0</v>
      </c>
      <c r="BF199" s="183">
        <f>IF(N199="snížená",J199,0)</f>
        <v>0</v>
      </c>
      <c r="BG199" s="183">
        <f>IF(N199="zákl. přenesená",J199,0)</f>
        <v>0</v>
      </c>
      <c r="BH199" s="183">
        <f>IF(N199="sníž. přenesená",J199,0)</f>
        <v>0</v>
      </c>
      <c r="BI199" s="183">
        <f>IF(N199="nulová",J199,0)</f>
        <v>0</v>
      </c>
      <c r="BJ199" s="19" t="s">
        <v>90</v>
      </c>
      <c r="BK199" s="183">
        <f>ROUND(I199*H199,2)</f>
        <v>0</v>
      </c>
      <c r="BL199" s="19" t="s">
        <v>154</v>
      </c>
      <c r="BM199" s="182" t="s">
        <v>238</v>
      </c>
    </row>
    <row r="200" s="2" customFormat="1" ht="33" customHeight="1">
      <c r="A200" s="39"/>
      <c r="B200" s="169"/>
      <c r="C200" s="170" t="s">
        <v>239</v>
      </c>
      <c r="D200" s="170" t="s">
        <v>150</v>
      </c>
      <c r="E200" s="171" t="s">
        <v>240</v>
      </c>
      <c r="F200" s="172" t="s">
        <v>241</v>
      </c>
      <c r="G200" s="173" t="s">
        <v>153</v>
      </c>
      <c r="H200" s="174">
        <v>12.967000000000001</v>
      </c>
      <c r="I200" s="175"/>
      <c r="J200" s="176">
        <f>ROUND(I200*H200,2)</f>
        <v>0</v>
      </c>
      <c r="K200" s="177"/>
      <c r="L200" s="40"/>
      <c r="M200" s="178" t="s">
        <v>1</v>
      </c>
      <c r="N200" s="179" t="s">
        <v>50</v>
      </c>
      <c r="O200" s="78"/>
      <c r="P200" s="180">
        <f>O200*H200</f>
        <v>0</v>
      </c>
      <c r="Q200" s="180">
        <v>0</v>
      </c>
      <c r="R200" s="180">
        <f>Q200*H200</f>
        <v>0</v>
      </c>
      <c r="S200" s="180">
        <v>0</v>
      </c>
      <c r="T200" s="181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182" t="s">
        <v>154</v>
      </c>
      <c r="AT200" s="182" t="s">
        <v>150</v>
      </c>
      <c r="AU200" s="182" t="s">
        <v>20</v>
      </c>
      <c r="AY200" s="19" t="s">
        <v>148</v>
      </c>
      <c r="BE200" s="183">
        <f>IF(N200="základní",J200,0)</f>
        <v>0</v>
      </c>
      <c r="BF200" s="183">
        <f>IF(N200="snížená",J200,0)</f>
        <v>0</v>
      </c>
      <c r="BG200" s="183">
        <f>IF(N200="zákl. přenesená",J200,0)</f>
        <v>0</v>
      </c>
      <c r="BH200" s="183">
        <f>IF(N200="sníž. přenesená",J200,0)</f>
        <v>0</v>
      </c>
      <c r="BI200" s="183">
        <f>IF(N200="nulová",J200,0)</f>
        <v>0</v>
      </c>
      <c r="BJ200" s="19" t="s">
        <v>90</v>
      </c>
      <c r="BK200" s="183">
        <f>ROUND(I200*H200,2)</f>
        <v>0</v>
      </c>
      <c r="BL200" s="19" t="s">
        <v>154</v>
      </c>
      <c r="BM200" s="182" t="s">
        <v>242</v>
      </c>
    </row>
    <row r="201" s="13" customFormat="1">
      <c r="A201" s="13"/>
      <c r="B201" s="184"/>
      <c r="C201" s="13"/>
      <c r="D201" s="185" t="s">
        <v>156</v>
      </c>
      <c r="E201" s="186" t="s">
        <v>1</v>
      </c>
      <c r="F201" s="187" t="s">
        <v>243</v>
      </c>
      <c r="G201" s="13"/>
      <c r="H201" s="186" t="s">
        <v>1</v>
      </c>
      <c r="I201" s="188"/>
      <c r="J201" s="13"/>
      <c r="K201" s="13"/>
      <c r="L201" s="184"/>
      <c r="M201" s="189"/>
      <c r="N201" s="190"/>
      <c r="O201" s="190"/>
      <c r="P201" s="190"/>
      <c r="Q201" s="190"/>
      <c r="R201" s="190"/>
      <c r="S201" s="190"/>
      <c r="T201" s="191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186" t="s">
        <v>156</v>
      </c>
      <c r="AU201" s="186" t="s">
        <v>20</v>
      </c>
      <c r="AV201" s="13" t="s">
        <v>90</v>
      </c>
      <c r="AW201" s="13" t="s">
        <v>41</v>
      </c>
      <c r="AX201" s="13" t="s">
        <v>85</v>
      </c>
      <c r="AY201" s="186" t="s">
        <v>148</v>
      </c>
    </row>
    <row r="202" s="13" customFormat="1">
      <c r="A202" s="13"/>
      <c r="B202" s="184"/>
      <c r="C202" s="13"/>
      <c r="D202" s="185" t="s">
        <v>156</v>
      </c>
      <c r="E202" s="186" t="s">
        <v>1</v>
      </c>
      <c r="F202" s="187" t="s">
        <v>244</v>
      </c>
      <c r="G202" s="13"/>
      <c r="H202" s="186" t="s">
        <v>1</v>
      </c>
      <c r="I202" s="188"/>
      <c r="J202" s="13"/>
      <c r="K202" s="13"/>
      <c r="L202" s="184"/>
      <c r="M202" s="189"/>
      <c r="N202" s="190"/>
      <c r="O202" s="190"/>
      <c r="P202" s="190"/>
      <c r="Q202" s="190"/>
      <c r="R202" s="190"/>
      <c r="S202" s="190"/>
      <c r="T202" s="191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186" t="s">
        <v>156</v>
      </c>
      <c r="AU202" s="186" t="s">
        <v>20</v>
      </c>
      <c r="AV202" s="13" t="s">
        <v>90</v>
      </c>
      <c r="AW202" s="13" t="s">
        <v>41</v>
      </c>
      <c r="AX202" s="13" t="s">
        <v>85</v>
      </c>
      <c r="AY202" s="186" t="s">
        <v>148</v>
      </c>
    </row>
    <row r="203" s="14" customFormat="1">
      <c r="A203" s="14"/>
      <c r="B203" s="192"/>
      <c r="C203" s="14"/>
      <c r="D203" s="185" t="s">
        <v>156</v>
      </c>
      <c r="E203" s="193" t="s">
        <v>1</v>
      </c>
      <c r="F203" s="194" t="s">
        <v>245</v>
      </c>
      <c r="G203" s="14"/>
      <c r="H203" s="195">
        <v>12.967000000000001</v>
      </c>
      <c r="I203" s="196"/>
      <c r="J203" s="14"/>
      <c r="K203" s="14"/>
      <c r="L203" s="192"/>
      <c r="M203" s="197"/>
      <c r="N203" s="198"/>
      <c r="O203" s="198"/>
      <c r="P203" s="198"/>
      <c r="Q203" s="198"/>
      <c r="R203" s="198"/>
      <c r="S203" s="198"/>
      <c r="T203" s="199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193" t="s">
        <v>156</v>
      </c>
      <c r="AU203" s="193" t="s">
        <v>20</v>
      </c>
      <c r="AV203" s="14" t="s">
        <v>20</v>
      </c>
      <c r="AW203" s="14" t="s">
        <v>41</v>
      </c>
      <c r="AX203" s="14" t="s">
        <v>85</v>
      </c>
      <c r="AY203" s="193" t="s">
        <v>148</v>
      </c>
    </row>
    <row r="204" s="15" customFormat="1">
      <c r="A204" s="15"/>
      <c r="B204" s="200"/>
      <c r="C204" s="15"/>
      <c r="D204" s="185" t="s">
        <v>156</v>
      </c>
      <c r="E204" s="201" t="s">
        <v>1</v>
      </c>
      <c r="F204" s="202" t="s">
        <v>159</v>
      </c>
      <c r="G204" s="15"/>
      <c r="H204" s="203">
        <v>12.967000000000001</v>
      </c>
      <c r="I204" s="204"/>
      <c r="J204" s="15"/>
      <c r="K204" s="15"/>
      <c r="L204" s="200"/>
      <c r="M204" s="205"/>
      <c r="N204" s="206"/>
      <c r="O204" s="206"/>
      <c r="P204" s="206"/>
      <c r="Q204" s="206"/>
      <c r="R204" s="206"/>
      <c r="S204" s="206"/>
      <c r="T204" s="207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01" t="s">
        <v>156</v>
      </c>
      <c r="AU204" s="201" t="s">
        <v>20</v>
      </c>
      <c r="AV204" s="15" t="s">
        <v>154</v>
      </c>
      <c r="AW204" s="15" t="s">
        <v>41</v>
      </c>
      <c r="AX204" s="15" t="s">
        <v>90</v>
      </c>
      <c r="AY204" s="201" t="s">
        <v>148</v>
      </c>
    </row>
    <row r="205" s="2" customFormat="1" ht="24.15" customHeight="1">
      <c r="A205" s="39"/>
      <c r="B205" s="169"/>
      <c r="C205" s="170" t="s">
        <v>246</v>
      </c>
      <c r="D205" s="170" t="s">
        <v>150</v>
      </c>
      <c r="E205" s="171" t="s">
        <v>247</v>
      </c>
      <c r="F205" s="172" t="s">
        <v>248</v>
      </c>
      <c r="G205" s="173" t="s">
        <v>153</v>
      </c>
      <c r="H205" s="174">
        <v>225</v>
      </c>
      <c r="I205" s="175"/>
      <c r="J205" s="176">
        <f>ROUND(I205*H205,2)</f>
        <v>0</v>
      </c>
      <c r="K205" s="177"/>
      <c r="L205" s="40"/>
      <c r="M205" s="178" t="s">
        <v>1</v>
      </c>
      <c r="N205" s="179" t="s">
        <v>50</v>
      </c>
      <c r="O205" s="78"/>
      <c r="P205" s="180">
        <f>O205*H205</f>
        <v>0</v>
      </c>
      <c r="Q205" s="180">
        <v>0</v>
      </c>
      <c r="R205" s="180">
        <f>Q205*H205</f>
        <v>0</v>
      </c>
      <c r="S205" s="180">
        <v>0</v>
      </c>
      <c r="T205" s="181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182" t="s">
        <v>154</v>
      </c>
      <c r="AT205" s="182" t="s">
        <v>150</v>
      </c>
      <c r="AU205" s="182" t="s">
        <v>20</v>
      </c>
      <c r="AY205" s="19" t="s">
        <v>148</v>
      </c>
      <c r="BE205" s="183">
        <f>IF(N205="základní",J205,0)</f>
        <v>0</v>
      </c>
      <c r="BF205" s="183">
        <f>IF(N205="snížená",J205,0)</f>
        <v>0</v>
      </c>
      <c r="BG205" s="183">
        <f>IF(N205="zákl. přenesená",J205,0)</f>
        <v>0</v>
      </c>
      <c r="BH205" s="183">
        <f>IF(N205="sníž. přenesená",J205,0)</f>
        <v>0</v>
      </c>
      <c r="BI205" s="183">
        <f>IF(N205="nulová",J205,0)</f>
        <v>0</v>
      </c>
      <c r="BJ205" s="19" t="s">
        <v>90</v>
      </c>
      <c r="BK205" s="183">
        <f>ROUND(I205*H205,2)</f>
        <v>0</v>
      </c>
      <c r="BL205" s="19" t="s">
        <v>154</v>
      </c>
      <c r="BM205" s="182" t="s">
        <v>249</v>
      </c>
    </row>
    <row r="206" s="2" customFormat="1" ht="16.5" customHeight="1">
      <c r="A206" s="39"/>
      <c r="B206" s="169"/>
      <c r="C206" s="216" t="s">
        <v>250</v>
      </c>
      <c r="D206" s="216" t="s">
        <v>251</v>
      </c>
      <c r="E206" s="217" t="s">
        <v>252</v>
      </c>
      <c r="F206" s="218" t="s">
        <v>253</v>
      </c>
      <c r="G206" s="219" t="s">
        <v>254</v>
      </c>
      <c r="H206" s="220">
        <v>9</v>
      </c>
      <c r="I206" s="221"/>
      <c r="J206" s="222">
        <f>ROUND(I206*H206,2)</f>
        <v>0</v>
      </c>
      <c r="K206" s="223"/>
      <c r="L206" s="224"/>
      <c r="M206" s="225" t="s">
        <v>1</v>
      </c>
      <c r="N206" s="226" t="s">
        <v>50</v>
      </c>
      <c r="O206" s="78"/>
      <c r="P206" s="180">
        <f>O206*H206</f>
        <v>0</v>
      </c>
      <c r="Q206" s="180">
        <v>0.001</v>
      </c>
      <c r="R206" s="180">
        <f>Q206*H206</f>
        <v>0.0090000000000000011</v>
      </c>
      <c r="S206" s="180">
        <v>0</v>
      </c>
      <c r="T206" s="181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182" t="s">
        <v>185</v>
      </c>
      <c r="AT206" s="182" t="s">
        <v>251</v>
      </c>
      <c r="AU206" s="182" t="s">
        <v>20</v>
      </c>
      <c r="AY206" s="19" t="s">
        <v>148</v>
      </c>
      <c r="BE206" s="183">
        <f>IF(N206="základní",J206,0)</f>
        <v>0</v>
      </c>
      <c r="BF206" s="183">
        <f>IF(N206="snížená",J206,0)</f>
        <v>0</v>
      </c>
      <c r="BG206" s="183">
        <f>IF(N206="zákl. přenesená",J206,0)</f>
        <v>0</v>
      </c>
      <c r="BH206" s="183">
        <f>IF(N206="sníž. přenesená",J206,0)</f>
        <v>0</v>
      </c>
      <c r="BI206" s="183">
        <f>IF(N206="nulová",J206,0)</f>
        <v>0</v>
      </c>
      <c r="BJ206" s="19" t="s">
        <v>90</v>
      </c>
      <c r="BK206" s="183">
        <f>ROUND(I206*H206,2)</f>
        <v>0</v>
      </c>
      <c r="BL206" s="19" t="s">
        <v>154</v>
      </c>
      <c r="BM206" s="182" t="s">
        <v>255</v>
      </c>
    </row>
    <row r="207" s="14" customFormat="1">
      <c r="A207" s="14"/>
      <c r="B207" s="192"/>
      <c r="C207" s="14"/>
      <c r="D207" s="185" t="s">
        <v>156</v>
      </c>
      <c r="E207" s="14"/>
      <c r="F207" s="194" t="s">
        <v>256</v>
      </c>
      <c r="G207" s="14"/>
      <c r="H207" s="195">
        <v>9</v>
      </c>
      <c r="I207" s="196"/>
      <c r="J207" s="14"/>
      <c r="K207" s="14"/>
      <c r="L207" s="192"/>
      <c r="M207" s="197"/>
      <c r="N207" s="198"/>
      <c r="O207" s="198"/>
      <c r="P207" s="198"/>
      <c r="Q207" s="198"/>
      <c r="R207" s="198"/>
      <c r="S207" s="198"/>
      <c r="T207" s="199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193" t="s">
        <v>156</v>
      </c>
      <c r="AU207" s="193" t="s">
        <v>20</v>
      </c>
      <c r="AV207" s="14" t="s">
        <v>20</v>
      </c>
      <c r="AW207" s="14" t="s">
        <v>3</v>
      </c>
      <c r="AX207" s="14" t="s">
        <v>90</v>
      </c>
      <c r="AY207" s="193" t="s">
        <v>148</v>
      </c>
    </row>
    <row r="208" s="2" customFormat="1" ht="24.15" customHeight="1">
      <c r="A208" s="39"/>
      <c r="B208" s="169"/>
      <c r="C208" s="170" t="s">
        <v>257</v>
      </c>
      <c r="D208" s="170" t="s">
        <v>150</v>
      </c>
      <c r="E208" s="171" t="s">
        <v>258</v>
      </c>
      <c r="F208" s="172" t="s">
        <v>259</v>
      </c>
      <c r="G208" s="173" t="s">
        <v>153</v>
      </c>
      <c r="H208" s="174">
        <v>50</v>
      </c>
      <c r="I208" s="175"/>
      <c r="J208" s="176">
        <f>ROUND(I208*H208,2)</f>
        <v>0</v>
      </c>
      <c r="K208" s="177"/>
      <c r="L208" s="40"/>
      <c r="M208" s="178" t="s">
        <v>1</v>
      </c>
      <c r="N208" s="179" t="s">
        <v>50</v>
      </c>
      <c r="O208" s="78"/>
      <c r="P208" s="180">
        <f>O208*H208</f>
        <v>0</v>
      </c>
      <c r="Q208" s="180">
        <v>0</v>
      </c>
      <c r="R208" s="180">
        <f>Q208*H208</f>
        <v>0</v>
      </c>
      <c r="S208" s="180">
        <v>0</v>
      </c>
      <c r="T208" s="181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182" t="s">
        <v>154</v>
      </c>
      <c r="AT208" s="182" t="s">
        <v>150</v>
      </c>
      <c r="AU208" s="182" t="s">
        <v>20</v>
      </c>
      <c r="AY208" s="19" t="s">
        <v>148</v>
      </c>
      <c r="BE208" s="183">
        <f>IF(N208="základní",J208,0)</f>
        <v>0</v>
      </c>
      <c r="BF208" s="183">
        <f>IF(N208="snížená",J208,0)</f>
        <v>0</v>
      </c>
      <c r="BG208" s="183">
        <f>IF(N208="zákl. přenesená",J208,0)</f>
        <v>0</v>
      </c>
      <c r="BH208" s="183">
        <f>IF(N208="sníž. přenesená",J208,0)</f>
        <v>0</v>
      </c>
      <c r="BI208" s="183">
        <f>IF(N208="nulová",J208,0)</f>
        <v>0</v>
      </c>
      <c r="BJ208" s="19" t="s">
        <v>90</v>
      </c>
      <c r="BK208" s="183">
        <f>ROUND(I208*H208,2)</f>
        <v>0</v>
      </c>
      <c r="BL208" s="19" t="s">
        <v>154</v>
      </c>
      <c r="BM208" s="182" t="s">
        <v>260</v>
      </c>
    </row>
    <row r="209" s="2" customFormat="1" ht="16.5" customHeight="1">
      <c r="A209" s="39"/>
      <c r="B209" s="169"/>
      <c r="C209" s="216" t="s">
        <v>261</v>
      </c>
      <c r="D209" s="216" t="s">
        <v>251</v>
      </c>
      <c r="E209" s="217" t="s">
        <v>262</v>
      </c>
      <c r="F209" s="218" t="s">
        <v>263</v>
      </c>
      <c r="G209" s="219" t="s">
        <v>254</v>
      </c>
      <c r="H209" s="220">
        <v>2</v>
      </c>
      <c r="I209" s="221"/>
      <c r="J209" s="222">
        <f>ROUND(I209*H209,2)</f>
        <v>0</v>
      </c>
      <c r="K209" s="223"/>
      <c r="L209" s="224"/>
      <c r="M209" s="225" t="s">
        <v>1</v>
      </c>
      <c r="N209" s="226" t="s">
        <v>50</v>
      </c>
      <c r="O209" s="78"/>
      <c r="P209" s="180">
        <f>O209*H209</f>
        <v>0</v>
      </c>
      <c r="Q209" s="180">
        <v>0.001</v>
      </c>
      <c r="R209" s="180">
        <f>Q209*H209</f>
        <v>0.002</v>
      </c>
      <c r="S209" s="180">
        <v>0</v>
      </c>
      <c r="T209" s="181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182" t="s">
        <v>185</v>
      </c>
      <c r="AT209" s="182" t="s">
        <v>251</v>
      </c>
      <c r="AU209" s="182" t="s">
        <v>20</v>
      </c>
      <c r="AY209" s="19" t="s">
        <v>148</v>
      </c>
      <c r="BE209" s="183">
        <f>IF(N209="základní",J209,0)</f>
        <v>0</v>
      </c>
      <c r="BF209" s="183">
        <f>IF(N209="snížená",J209,0)</f>
        <v>0</v>
      </c>
      <c r="BG209" s="183">
        <f>IF(N209="zákl. přenesená",J209,0)</f>
        <v>0</v>
      </c>
      <c r="BH209" s="183">
        <f>IF(N209="sníž. přenesená",J209,0)</f>
        <v>0</v>
      </c>
      <c r="BI209" s="183">
        <f>IF(N209="nulová",J209,0)</f>
        <v>0</v>
      </c>
      <c r="BJ209" s="19" t="s">
        <v>90</v>
      </c>
      <c r="BK209" s="183">
        <f>ROUND(I209*H209,2)</f>
        <v>0</v>
      </c>
      <c r="BL209" s="19" t="s">
        <v>154</v>
      </c>
      <c r="BM209" s="182" t="s">
        <v>264</v>
      </c>
    </row>
    <row r="210" s="14" customFormat="1">
      <c r="A210" s="14"/>
      <c r="B210" s="192"/>
      <c r="C210" s="14"/>
      <c r="D210" s="185" t="s">
        <v>156</v>
      </c>
      <c r="E210" s="14"/>
      <c r="F210" s="194" t="s">
        <v>265</v>
      </c>
      <c r="G210" s="14"/>
      <c r="H210" s="195">
        <v>2</v>
      </c>
      <c r="I210" s="196"/>
      <c r="J210" s="14"/>
      <c r="K210" s="14"/>
      <c r="L210" s="192"/>
      <c r="M210" s="197"/>
      <c r="N210" s="198"/>
      <c r="O210" s="198"/>
      <c r="P210" s="198"/>
      <c r="Q210" s="198"/>
      <c r="R210" s="198"/>
      <c r="S210" s="198"/>
      <c r="T210" s="199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193" t="s">
        <v>156</v>
      </c>
      <c r="AU210" s="193" t="s">
        <v>20</v>
      </c>
      <c r="AV210" s="14" t="s">
        <v>20</v>
      </c>
      <c r="AW210" s="14" t="s">
        <v>3</v>
      </c>
      <c r="AX210" s="14" t="s">
        <v>90</v>
      </c>
      <c r="AY210" s="193" t="s">
        <v>148</v>
      </c>
    </row>
    <row r="211" s="2" customFormat="1" ht="16.5" customHeight="1">
      <c r="A211" s="39"/>
      <c r="B211" s="169"/>
      <c r="C211" s="170" t="s">
        <v>7</v>
      </c>
      <c r="D211" s="170" t="s">
        <v>150</v>
      </c>
      <c r="E211" s="171" t="s">
        <v>266</v>
      </c>
      <c r="F211" s="172" t="s">
        <v>267</v>
      </c>
      <c r="G211" s="173" t="s">
        <v>153</v>
      </c>
      <c r="H211" s="174">
        <v>1100</v>
      </c>
      <c r="I211" s="175"/>
      <c r="J211" s="176">
        <f>ROUND(I211*H211,2)</f>
        <v>0</v>
      </c>
      <c r="K211" s="177"/>
      <c r="L211" s="40"/>
      <c r="M211" s="178" t="s">
        <v>1</v>
      </c>
      <c r="N211" s="179" t="s">
        <v>50</v>
      </c>
      <c r="O211" s="78"/>
      <c r="P211" s="180">
        <f>O211*H211</f>
        <v>0</v>
      </c>
      <c r="Q211" s="180">
        <v>0</v>
      </c>
      <c r="R211" s="180">
        <f>Q211*H211</f>
        <v>0</v>
      </c>
      <c r="S211" s="180">
        <v>0</v>
      </c>
      <c r="T211" s="181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182" t="s">
        <v>154</v>
      </c>
      <c r="AT211" s="182" t="s">
        <v>150</v>
      </c>
      <c r="AU211" s="182" t="s">
        <v>20</v>
      </c>
      <c r="AY211" s="19" t="s">
        <v>148</v>
      </c>
      <c r="BE211" s="183">
        <f>IF(N211="základní",J211,0)</f>
        <v>0</v>
      </c>
      <c r="BF211" s="183">
        <f>IF(N211="snížená",J211,0)</f>
        <v>0</v>
      </c>
      <c r="BG211" s="183">
        <f>IF(N211="zákl. přenesená",J211,0)</f>
        <v>0</v>
      </c>
      <c r="BH211" s="183">
        <f>IF(N211="sníž. přenesená",J211,0)</f>
        <v>0</v>
      </c>
      <c r="BI211" s="183">
        <f>IF(N211="nulová",J211,0)</f>
        <v>0</v>
      </c>
      <c r="BJ211" s="19" t="s">
        <v>90</v>
      </c>
      <c r="BK211" s="183">
        <f>ROUND(I211*H211,2)</f>
        <v>0</v>
      </c>
      <c r="BL211" s="19" t="s">
        <v>154</v>
      </c>
      <c r="BM211" s="182" t="s">
        <v>268</v>
      </c>
    </row>
    <row r="212" s="13" customFormat="1">
      <c r="A212" s="13"/>
      <c r="B212" s="184"/>
      <c r="C212" s="13"/>
      <c r="D212" s="185" t="s">
        <v>156</v>
      </c>
      <c r="E212" s="186" t="s">
        <v>1</v>
      </c>
      <c r="F212" s="187" t="s">
        <v>269</v>
      </c>
      <c r="G212" s="13"/>
      <c r="H212" s="186" t="s">
        <v>1</v>
      </c>
      <c r="I212" s="188"/>
      <c r="J212" s="13"/>
      <c r="K212" s="13"/>
      <c r="L212" s="184"/>
      <c r="M212" s="189"/>
      <c r="N212" s="190"/>
      <c r="O212" s="190"/>
      <c r="P212" s="190"/>
      <c r="Q212" s="190"/>
      <c r="R212" s="190"/>
      <c r="S212" s="190"/>
      <c r="T212" s="191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186" t="s">
        <v>156</v>
      </c>
      <c r="AU212" s="186" t="s">
        <v>20</v>
      </c>
      <c r="AV212" s="13" t="s">
        <v>90</v>
      </c>
      <c r="AW212" s="13" t="s">
        <v>41</v>
      </c>
      <c r="AX212" s="13" t="s">
        <v>85</v>
      </c>
      <c r="AY212" s="186" t="s">
        <v>148</v>
      </c>
    </row>
    <row r="213" s="14" customFormat="1">
      <c r="A213" s="14"/>
      <c r="B213" s="192"/>
      <c r="C213" s="14"/>
      <c r="D213" s="185" t="s">
        <v>156</v>
      </c>
      <c r="E213" s="193" t="s">
        <v>1</v>
      </c>
      <c r="F213" s="194" t="s">
        <v>270</v>
      </c>
      <c r="G213" s="14"/>
      <c r="H213" s="195">
        <v>1100</v>
      </c>
      <c r="I213" s="196"/>
      <c r="J213" s="14"/>
      <c r="K213" s="14"/>
      <c r="L213" s="192"/>
      <c r="M213" s="197"/>
      <c r="N213" s="198"/>
      <c r="O213" s="198"/>
      <c r="P213" s="198"/>
      <c r="Q213" s="198"/>
      <c r="R213" s="198"/>
      <c r="S213" s="198"/>
      <c r="T213" s="199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193" t="s">
        <v>156</v>
      </c>
      <c r="AU213" s="193" t="s">
        <v>20</v>
      </c>
      <c r="AV213" s="14" t="s">
        <v>20</v>
      </c>
      <c r="AW213" s="14" t="s">
        <v>41</v>
      </c>
      <c r="AX213" s="14" t="s">
        <v>85</v>
      </c>
      <c r="AY213" s="193" t="s">
        <v>148</v>
      </c>
    </row>
    <row r="214" s="15" customFormat="1">
      <c r="A214" s="15"/>
      <c r="B214" s="200"/>
      <c r="C214" s="15"/>
      <c r="D214" s="185" t="s">
        <v>156</v>
      </c>
      <c r="E214" s="201" t="s">
        <v>1</v>
      </c>
      <c r="F214" s="202" t="s">
        <v>159</v>
      </c>
      <c r="G214" s="15"/>
      <c r="H214" s="203">
        <v>1100</v>
      </c>
      <c r="I214" s="204"/>
      <c r="J214" s="15"/>
      <c r="K214" s="15"/>
      <c r="L214" s="200"/>
      <c r="M214" s="205"/>
      <c r="N214" s="206"/>
      <c r="O214" s="206"/>
      <c r="P214" s="206"/>
      <c r="Q214" s="206"/>
      <c r="R214" s="206"/>
      <c r="S214" s="206"/>
      <c r="T214" s="207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T214" s="201" t="s">
        <v>156</v>
      </c>
      <c r="AU214" s="201" t="s">
        <v>20</v>
      </c>
      <c r="AV214" s="15" t="s">
        <v>154</v>
      </c>
      <c r="AW214" s="15" t="s">
        <v>41</v>
      </c>
      <c r="AX214" s="15" t="s">
        <v>90</v>
      </c>
      <c r="AY214" s="201" t="s">
        <v>148</v>
      </c>
    </row>
    <row r="215" s="2" customFormat="1" ht="37.8" customHeight="1">
      <c r="A215" s="39"/>
      <c r="B215" s="169"/>
      <c r="C215" s="170" t="s">
        <v>271</v>
      </c>
      <c r="D215" s="170" t="s">
        <v>150</v>
      </c>
      <c r="E215" s="171" t="s">
        <v>272</v>
      </c>
      <c r="F215" s="172" t="s">
        <v>273</v>
      </c>
      <c r="G215" s="173" t="s">
        <v>274</v>
      </c>
      <c r="H215" s="174">
        <v>1</v>
      </c>
      <c r="I215" s="175"/>
      <c r="J215" s="176">
        <f>ROUND(I215*H215,2)</f>
        <v>0</v>
      </c>
      <c r="K215" s="177"/>
      <c r="L215" s="40"/>
      <c r="M215" s="178" t="s">
        <v>1</v>
      </c>
      <c r="N215" s="179" t="s">
        <v>50</v>
      </c>
      <c r="O215" s="78"/>
      <c r="P215" s="180">
        <f>O215*H215</f>
        <v>0</v>
      </c>
      <c r="Q215" s="180">
        <v>0</v>
      </c>
      <c r="R215" s="180">
        <f>Q215*H215</f>
        <v>0</v>
      </c>
      <c r="S215" s="180">
        <v>0</v>
      </c>
      <c r="T215" s="181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182" t="s">
        <v>154</v>
      </c>
      <c r="AT215" s="182" t="s">
        <v>150</v>
      </c>
      <c r="AU215" s="182" t="s">
        <v>20</v>
      </c>
      <c r="AY215" s="19" t="s">
        <v>148</v>
      </c>
      <c r="BE215" s="183">
        <f>IF(N215="základní",J215,0)</f>
        <v>0</v>
      </c>
      <c r="BF215" s="183">
        <f>IF(N215="snížená",J215,0)</f>
        <v>0</v>
      </c>
      <c r="BG215" s="183">
        <f>IF(N215="zákl. přenesená",J215,0)</f>
        <v>0</v>
      </c>
      <c r="BH215" s="183">
        <f>IF(N215="sníž. přenesená",J215,0)</f>
        <v>0</v>
      </c>
      <c r="BI215" s="183">
        <f>IF(N215="nulová",J215,0)</f>
        <v>0</v>
      </c>
      <c r="BJ215" s="19" t="s">
        <v>90</v>
      </c>
      <c r="BK215" s="183">
        <f>ROUND(I215*H215,2)</f>
        <v>0</v>
      </c>
      <c r="BL215" s="19" t="s">
        <v>154</v>
      </c>
      <c r="BM215" s="182" t="s">
        <v>275</v>
      </c>
    </row>
    <row r="216" s="12" customFormat="1" ht="22.8" customHeight="1">
      <c r="A216" s="12"/>
      <c r="B216" s="156"/>
      <c r="C216" s="12"/>
      <c r="D216" s="157" t="s">
        <v>84</v>
      </c>
      <c r="E216" s="167" t="s">
        <v>20</v>
      </c>
      <c r="F216" s="167" t="s">
        <v>276</v>
      </c>
      <c r="G216" s="12"/>
      <c r="H216" s="12"/>
      <c r="I216" s="159"/>
      <c r="J216" s="168">
        <f>BK216</f>
        <v>0</v>
      </c>
      <c r="K216" s="12"/>
      <c r="L216" s="156"/>
      <c r="M216" s="161"/>
      <c r="N216" s="162"/>
      <c r="O216" s="162"/>
      <c r="P216" s="163">
        <f>SUM(P217:P224)</f>
        <v>0</v>
      </c>
      <c r="Q216" s="162"/>
      <c r="R216" s="163">
        <f>SUM(R217:R224)</f>
        <v>9.1790308200000013</v>
      </c>
      <c r="S216" s="162"/>
      <c r="T216" s="164">
        <f>SUM(T217:T224)</f>
        <v>0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157" t="s">
        <v>90</v>
      </c>
      <c r="AT216" s="165" t="s">
        <v>84</v>
      </c>
      <c r="AU216" s="165" t="s">
        <v>90</v>
      </c>
      <c r="AY216" s="157" t="s">
        <v>148</v>
      </c>
      <c r="BK216" s="166">
        <f>SUM(BK217:BK224)</f>
        <v>0</v>
      </c>
    </row>
    <row r="217" s="2" customFormat="1" ht="16.5" customHeight="1">
      <c r="A217" s="39"/>
      <c r="B217" s="169"/>
      <c r="C217" s="170" t="s">
        <v>277</v>
      </c>
      <c r="D217" s="170" t="s">
        <v>150</v>
      </c>
      <c r="E217" s="171" t="s">
        <v>278</v>
      </c>
      <c r="F217" s="172" t="s">
        <v>279</v>
      </c>
      <c r="G217" s="173" t="s">
        <v>188</v>
      </c>
      <c r="H217" s="174">
        <v>3.669</v>
      </c>
      <c r="I217" s="175"/>
      <c r="J217" s="176">
        <f>ROUND(I217*H217,2)</f>
        <v>0</v>
      </c>
      <c r="K217" s="177"/>
      <c r="L217" s="40"/>
      <c r="M217" s="178" t="s">
        <v>1</v>
      </c>
      <c r="N217" s="179" t="s">
        <v>50</v>
      </c>
      <c r="O217" s="78"/>
      <c r="P217" s="180">
        <f>O217*H217</f>
        <v>0</v>
      </c>
      <c r="Q217" s="180">
        <v>2.5017800000000001</v>
      </c>
      <c r="R217" s="180">
        <f>Q217*H217</f>
        <v>9.1790308200000013</v>
      </c>
      <c r="S217" s="180">
        <v>0</v>
      </c>
      <c r="T217" s="181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182" t="s">
        <v>154</v>
      </c>
      <c r="AT217" s="182" t="s">
        <v>150</v>
      </c>
      <c r="AU217" s="182" t="s">
        <v>20</v>
      </c>
      <c r="AY217" s="19" t="s">
        <v>148</v>
      </c>
      <c r="BE217" s="183">
        <f>IF(N217="základní",J217,0)</f>
        <v>0</v>
      </c>
      <c r="BF217" s="183">
        <f>IF(N217="snížená",J217,0)</f>
        <v>0</v>
      </c>
      <c r="BG217" s="183">
        <f>IF(N217="zákl. přenesená",J217,0)</f>
        <v>0</v>
      </c>
      <c r="BH217" s="183">
        <f>IF(N217="sníž. přenesená",J217,0)</f>
        <v>0</v>
      </c>
      <c r="BI217" s="183">
        <f>IF(N217="nulová",J217,0)</f>
        <v>0</v>
      </c>
      <c r="BJ217" s="19" t="s">
        <v>90</v>
      </c>
      <c r="BK217" s="183">
        <f>ROUND(I217*H217,2)</f>
        <v>0</v>
      </c>
      <c r="BL217" s="19" t="s">
        <v>154</v>
      </c>
      <c r="BM217" s="182" t="s">
        <v>280</v>
      </c>
    </row>
    <row r="218" s="13" customFormat="1">
      <c r="A218" s="13"/>
      <c r="B218" s="184"/>
      <c r="C218" s="13"/>
      <c r="D218" s="185" t="s">
        <v>156</v>
      </c>
      <c r="E218" s="186" t="s">
        <v>1</v>
      </c>
      <c r="F218" s="187" t="s">
        <v>281</v>
      </c>
      <c r="G218" s="13"/>
      <c r="H218" s="186" t="s">
        <v>1</v>
      </c>
      <c r="I218" s="188"/>
      <c r="J218" s="13"/>
      <c r="K218" s="13"/>
      <c r="L218" s="184"/>
      <c r="M218" s="189"/>
      <c r="N218" s="190"/>
      <c r="O218" s="190"/>
      <c r="P218" s="190"/>
      <c r="Q218" s="190"/>
      <c r="R218" s="190"/>
      <c r="S218" s="190"/>
      <c r="T218" s="191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186" t="s">
        <v>156</v>
      </c>
      <c r="AU218" s="186" t="s">
        <v>20</v>
      </c>
      <c r="AV218" s="13" t="s">
        <v>90</v>
      </c>
      <c r="AW218" s="13" t="s">
        <v>41</v>
      </c>
      <c r="AX218" s="13" t="s">
        <v>85</v>
      </c>
      <c r="AY218" s="186" t="s">
        <v>148</v>
      </c>
    </row>
    <row r="219" s="14" customFormat="1">
      <c r="A219" s="14"/>
      <c r="B219" s="192"/>
      <c r="C219" s="14"/>
      <c r="D219" s="185" t="s">
        <v>156</v>
      </c>
      <c r="E219" s="193" t="s">
        <v>1</v>
      </c>
      <c r="F219" s="194" t="s">
        <v>216</v>
      </c>
      <c r="G219" s="14"/>
      <c r="H219" s="195">
        <v>3.335</v>
      </c>
      <c r="I219" s="196"/>
      <c r="J219" s="14"/>
      <c r="K219" s="14"/>
      <c r="L219" s="192"/>
      <c r="M219" s="197"/>
      <c r="N219" s="198"/>
      <c r="O219" s="198"/>
      <c r="P219" s="198"/>
      <c r="Q219" s="198"/>
      <c r="R219" s="198"/>
      <c r="S219" s="198"/>
      <c r="T219" s="199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193" t="s">
        <v>156</v>
      </c>
      <c r="AU219" s="193" t="s">
        <v>20</v>
      </c>
      <c r="AV219" s="14" t="s">
        <v>20</v>
      </c>
      <c r="AW219" s="14" t="s">
        <v>41</v>
      </c>
      <c r="AX219" s="14" t="s">
        <v>85</v>
      </c>
      <c r="AY219" s="193" t="s">
        <v>148</v>
      </c>
    </row>
    <row r="220" s="16" customFormat="1">
      <c r="A220" s="16"/>
      <c r="B220" s="208"/>
      <c r="C220" s="16"/>
      <c r="D220" s="185" t="s">
        <v>156</v>
      </c>
      <c r="E220" s="209" t="s">
        <v>1</v>
      </c>
      <c r="F220" s="210" t="s">
        <v>217</v>
      </c>
      <c r="G220" s="16"/>
      <c r="H220" s="211">
        <v>3.335</v>
      </c>
      <c r="I220" s="212"/>
      <c r="J220" s="16"/>
      <c r="K220" s="16"/>
      <c r="L220" s="208"/>
      <c r="M220" s="213"/>
      <c r="N220" s="214"/>
      <c r="O220" s="214"/>
      <c r="P220" s="214"/>
      <c r="Q220" s="214"/>
      <c r="R220" s="214"/>
      <c r="S220" s="214"/>
      <c r="T220" s="215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T220" s="209" t="s">
        <v>156</v>
      </c>
      <c r="AU220" s="209" t="s">
        <v>20</v>
      </c>
      <c r="AV220" s="16" t="s">
        <v>164</v>
      </c>
      <c r="AW220" s="16" t="s">
        <v>41</v>
      </c>
      <c r="AX220" s="16" t="s">
        <v>85</v>
      </c>
      <c r="AY220" s="209" t="s">
        <v>148</v>
      </c>
    </row>
    <row r="221" s="13" customFormat="1">
      <c r="A221" s="13"/>
      <c r="B221" s="184"/>
      <c r="C221" s="13"/>
      <c r="D221" s="185" t="s">
        <v>156</v>
      </c>
      <c r="E221" s="186" t="s">
        <v>1</v>
      </c>
      <c r="F221" s="187" t="s">
        <v>282</v>
      </c>
      <c r="G221" s="13"/>
      <c r="H221" s="186" t="s">
        <v>1</v>
      </c>
      <c r="I221" s="188"/>
      <c r="J221" s="13"/>
      <c r="K221" s="13"/>
      <c r="L221" s="184"/>
      <c r="M221" s="189"/>
      <c r="N221" s="190"/>
      <c r="O221" s="190"/>
      <c r="P221" s="190"/>
      <c r="Q221" s="190"/>
      <c r="R221" s="190"/>
      <c r="S221" s="190"/>
      <c r="T221" s="191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186" t="s">
        <v>156</v>
      </c>
      <c r="AU221" s="186" t="s">
        <v>20</v>
      </c>
      <c r="AV221" s="13" t="s">
        <v>90</v>
      </c>
      <c r="AW221" s="13" t="s">
        <v>41</v>
      </c>
      <c r="AX221" s="13" t="s">
        <v>85</v>
      </c>
      <c r="AY221" s="186" t="s">
        <v>148</v>
      </c>
    </row>
    <row r="222" s="14" customFormat="1">
      <c r="A222" s="14"/>
      <c r="B222" s="192"/>
      <c r="C222" s="14"/>
      <c r="D222" s="185" t="s">
        <v>156</v>
      </c>
      <c r="E222" s="193" t="s">
        <v>1</v>
      </c>
      <c r="F222" s="194" t="s">
        <v>283</v>
      </c>
      <c r="G222" s="14"/>
      <c r="H222" s="195">
        <v>0.33400000000000002</v>
      </c>
      <c r="I222" s="196"/>
      <c r="J222" s="14"/>
      <c r="K222" s="14"/>
      <c r="L222" s="192"/>
      <c r="M222" s="197"/>
      <c r="N222" s="198"/>
      <c r="O222" s="198"/>
      <c r="P222" s="198"/>
      <c r="Q222" s="198"/>
      <c r="R222" s="198"/>
      <c r="S222" s="198"/>
      <c r="T222" s="199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193" t="s">
        <v>156</v>
      </c>
      <c r="AU222" s="193" t="s">
        <v>20</v>
      </c>
      <c r="AV222" s="14" t="s">
        <v>20</v>
      </c>
      <c r="AW222" s="14" t="s">
        <v>41</v>
      </c>
      <c r="AX222" s="14" t="s">
        <v>85</v>
      </c>
      <c r="AY222" s="193" t="s">
        <v>148</v>
      </c>
    </row>
    <row r="223" s="16" customFormat="1">
      <c r="A223" s="16"/>
      <c r="B223" s="208"/>
      <c r="C223" s="16"/>
      <c r="D223" s="185" t="s">
        <v>156</v>
      </c>
      <c r="E223" s="209" t="s">
        <v>1</v>
      </c>
      <c r="F223" s="210" t="s">
        <v>217</v>
      </c>
      <c r="G223" s="16"/>
      <c r="H223" s="211">
        <v>0.33400000000000002</v>
      </c>
      <c r="I223" s="212"/>
      <c r="J223" s="16"/>
      <c r="K223" s="16"/>
      <c r="L223" s="208"/>
      <c r="M223" s="213"/>
      <c r="N223" s="214"/>
      <c r="O223" s="214"/>
      <c r="P223" s="214"/>
      <c r="Q223" s="214"/>
      <c r="R223" s="214"/>
      <c r="S223" s="214"/>
      <c r="T223" s="215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T223" s="209" t="s">
        <v>156</v>
      </c>
      <c r="AU223" s="209" t="s">
        <v>20</v>
      </c>
      <c r="AV223" s="16" t="s">
        <v>164</v>
      </c>
      <c r="AW223" s="16" t="s">
        <v>41</v>
      </c>
      <c r="AX223" s="16" t="s">
        <v>85</v>
      </c>
      <c r="AY223" s="209" t="s">
        <v>148</v>
      </c>
    </row>
    <row r="224" s="15" customFormat="1">
      <c r="A224" s="15"/>
      <c r="B224" s="200"/>
      <c r="C224" s="15"/>
      <c r="D224" s="185" t="s">
        <v>156</v>
      </c>
      <c r="E224" s="201" t="s">
        <v>1</v>
      </c>
      <c r="F224" s="202" t="s">
        <v>159</v>
      </c>
      <c r="G224" s="15"/>
      <c r="H224" s="203">
        <v>3.669</v>
      </c>
      <c r="I224" s="204"/>
      <c r="J224" s="15"/>
      <c r="K224" s="15"/>
      <c r="L224" s="200"/>
      <c r="M224" s="205"/>
      <c r="N224" s="206"/>
      <c r="O224" s="206"/>
      <c r="P224" s="206"/>
      <c r="Q224" s="206"/>
      <c r="R224" s="206"/>
      <c r="S224" s="206"/>
      <c r="T224" s="207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T224" s="201" t="s">
        <v>156</v>
      </c>
      <c r="AU224" s="201" t="s">
        <v>20</v>
      </c>
      <c r="AV224" s="15" t="s">
        <v>154</v>
      </c>
      <c r="AW224" s="15" t="s">
        <v>41</v>
      </c>
      <c r="AX224" s="15" t="s">
        <v>90</v>
      </c>
      <c r="AY224" s="201" t="s">
        <v>148</v>
      </c>
    </row>
    <row r="225" s="12" customFormat="1" ht="22.8" customHeight="1">
      <c r="A225" s="12"/>
      <c r="B225" s="156"/>
      <c r="C225" s="12"/>
      <c r="D225" s="157" t="s">
        <v>84</v>
      </c>
      <c r="E225" s="167" t="s">
        <v>164</v>
      </c>
      <c r="F225" s="167" t="s">
        <v>284</v>
      </c>
      <c r="G225" s="12"/>
      <c r="H225" s="12"/>
      <c r="I225" s="159"/>
      <c r="J225" s="168">
        <f>BK225</f>
        <v>0</v>
      </c>
      <c r="K225" s="12"/>
      <c r="L225" s="156"/>
      <c r="M225" s="161"/>
      <c r="N225" s="162"/>
      <c r="O225" s="162"/>
      <c r="P225" s="163">
        <f>SUM(P226:P245)</f>
        <v>0</v>
      </c>
      <c r="Q225" s="162"/>
      <c r="R225" s="163">
        <f>SUM(R226:R245)</f>
        <v>14.065530000000001</v>
      </c>
      <c r="S225" s="162"/>
      <c r="T225" s="164">
        <f>SUM(T226:T245)</f>
        <v>0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157" t="s">
        <v>90</v>
      </c>
      <c r="AT225" s="165" t="s">
        <v>84</v>
      </c>
      <c r="AU225" s="165" t="s">
        <v>90</v>
      </c>
      <c r="AY225" s="157" t="s">
        <v>148</v>
      </c>
      <c r="BK225" s="166">
        <f>SUM(BK226:BK245)</f>
        <v>0</v>
      </c>
    </row>
    <row r="226" s="2" customFormat="1" ht="24.15" customHeight="1">
      <c r="A226" s="39"/>
      <c r="B226" s="169"/>
      <c r="C226" s="170" t="s">
        <v>285</v>
      </c>
      <c r="D226" s="170" t="s">
        <v>150</v>
      </c>
      <c r="E226" s="171" t="s">
        <v>286</v>
      </c>
      <c r="F226" s="172" t="s">
        <v>287</v>
      </c>
      <c r="G226" s="173" t="s">
        <v>162</v>
      </c>
      <c r="H226" s="174">
        <v>59</v>
      </c>
      <c r="I226" s="175"/>
      <c r="J226" s="176">
        <f>ROUND(I226*H226,2)</f>
        <v>0</v>
      </c>
      <c r="K226" s="177"/>
      <c r="L226" s="40"/>
      <c r="M226" s="178" t="s">
        <v>1</v>
      </c>
      <c r="N226" s="179" t="s">
        <v>50</v>
      </c>
      <c r="O226" s="78"/>
      <c r="P226" s="180">
        <f>O226*H226</f>
        <v>0</v>
      </c>
      <c r="Q226" s="180">
        <v>0.17488999999999999</v>
      </c>
      <c r="R226" s="180">
        <f>Q226*H226</f>
        <v>10.31851</v>
      </c>
      <c r="S226" s="180">
        <v>0</v>
      </c>
      <c r="T226" s="181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182" t="s">
        <v>154</v>
      </c>
      <c r="AT226" s="182" t="s">
        <v>150</v>
      </c>
      <c r="AU226" s="182" t="s">
        <v>20</v>
      </c>
      <c r="AY226" s="19" t="s">
        <v>148</v>
      </c>
      <c r="BE226" s="183">
        <f>IF(N226="základní",J226,0)</f>
        <v>0</v>
      </c>
      <c r="BF226" s="183">
        <f>IF(N226="snížená",J226,0)</f>
        <v>0</v>
      </c>
      <c r="BG226" s="183">
        <f>IF(N226="zákl. přenesená",J226,0)</f>
        <v>0</v>
      </c>
      <c r="BH226" s="183">
        <f>IF(N226="sníž. přenesená",J226,0)</f>
        <v>0</v>
      </c>
      <c r="BI226" s="183">
        <f>IF(N226="nulová",J226,0)</f>
        <v>0</v>
      </c>
      <c r="BJ226" s="19" t="s">
        <v>90</v>
      </c>
      <c r="BK226" s="183">
        <f>ROUND(I226*H226,2)</f>
        <v>0</v>
      </c>
      <c r="BL226" s="19" t="s">
        <v>154</v>
      </c>
      <c r="BM226" s="182" t="s">
        <v>288</v>
      </c>
    </row>
    <row r="227" s="2" customFormat="1" ht="24.15" customHeight="1">
      <c r="A227" s="39"/>
      <c r="B227" s="169"/>
      <c r="C227" s="216" t="s">
        <v>289</v>
      </c>
      <c r="D227" s="216" t="s">
        <v>251</v>
      </c>
      <c r="E227" s="217" t="s">
        <v>290</v>
      </c>
      <c r="F227" s="218" t="s">
        <v>291</v>
      </c>
      <c r="G227" s="219" t="s">
        <v>162</v>
      </c>
      <c r="H227" s="220">
        <v>37</v>
      </c>
      <c r="I227" s="221"/>
      <c r="J227" s="222">
        <f>ROUND(I227*H227,2)</f>
        <v>0</v>
      </c>
      <c r="K227" s="223"/>
      <c r="L227" s="224"/>
      <c r="M227" s="225" t="s">
        <v>1</v>
      </c>
      <c r="N227" s="226" t="s">
        <v>50</v>
      </c>
      <c r="O227" s="78"/>
      <c r="P227" s="180">
        <f>O227*H227</f>
        <v>0</v>
      </c>
      <c r="Q227" s="180">
        <v>0.00029999999999999997</v>
      </c>
      <c r="R227" s="180">
        <f>Q227*H227</f>
        <v>0.011099999999999999</v>
      </c>
      <c r="S227" s="180">
        <v>0</v>
      </c>
      <c r="T227" s="181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182" t="s">
        <v>185</v>
      </c>
      <c r="AT227" s="182" t="s">
        <v>251</v>
      </c>
      <c r="AU227" s="182" t="s">
        <v>20</v>
      </c>
      <c r="AY227" s="19" t="s">
        <v>148</v>
      </c>
      <c r="BE227" s="183">
        <f>IF(N227="základní",J227,0)</f>
        <v>0</v>
      </c>
      <c r="BF227" s="183">
        <f>IF(N227="snížená",J227,0)</f>
        <v>0</v>
      </c>
      <c r="BG227" s="183">
        <f>IF(N227="zákl. přenesená",J227,0)</f>
        <v>0</v>
      </c>
      <c r="BH227" s="183">
        <f>IF(N227="sníž. přenesená",J227,0)</f>
        <v>0</v>
      </c>
      <c r="BI227" s="183">
        <f>IF(N227="nulová",J227,0)</f>
        <v>0</v>
      </c>
      <c r="BJ227" s="19" t="s">
        <v>90</v>
      </c>
      <c r="BK227" s="183">
        <f>ROUND(I227*H227,2)</f>
        <v>0</v>
      </c>
      <c r="BL227" s="19" t="s">
        <v>154</v>
      </c>
      <c r="BM227" s="182" t="s">
        <v>292</v>
      </c>
    </row>
    <row r="228" s="2" customFormat="1" ht="24.15" customHeight="1">
      <c r="A228" s="39"/>
      <c r="B228" s="169"/>
      <c r="C228" s="216" t="s">
        <v>293</v>
      </c>
      <c r="D228" s="216" t="s">
        <v>251</v>
      </c>
      <c r="E228" s="217" t="s">
        <v>294</v>
      </c>
      <c r="F228" s="218" t="s">
        <v>295</v>
      </c>
      <c r="G228" s="219" t="s">
        <v>162</v>
      </c>
      <c r="H228" s="220">
        <v>20</v>
      </c>
      <c r="I228" s="221"/>
      <c r="J228" s="222">
        <f>ROUND(I228*H228,2)</f>
        <v>0</v>
      </c>
      <c r="K228" s="223"/>
      <c r="L228" s="224"/>
      <c r="M228" s="225" t="s">
        <v>1</v>
      </c>
      <c r="N228" s="226" t="s">
        <v>50</v>
      </c>
      <c r="O228" s="78"/>
      <c r="P228" s="180">
        <f>O228*H228</f>
        <v>0</v>
      </c>
      <c r="Q228" s="180">
        <v>0.063</v>
      </c>
      <c r="R228" s="180">
        <f>Q228*H228</f>
        <v>1.26</v>
      </c>
      <c r="S228" s="180">
        <v>0</v>
      </c>
      <c r="T228" s="181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182" t="s">
        <v>185</v>
      </c>
      <c r="AT228" s="182" t="s">
        <v>251</v>
      </c>
      <c r="AU228" s="182" t="s">
        <v>20</v>
      </c>
      <c r="AY228" s="19" t="s">
        <v>148</v>
      </c>
      <c r="BE228" s="183">
        <f>IF(N228="základní",J228,0)</f>
        <v>0</v>
      </c>
      <c r="BF228" s="183">
        <f>IF(N228="snížená",J228,0)</f>
        <v>0</v>
      </c>
      <c r="BG228" s="183">
        <f>IF(N228="zákl. přenesená",J228,0)</f>
        <v>0</v>
      </c>
      <c r="BH228" s="183">
        <f>IF(N228="sníž. přenesená",J228,0)</f>
        <v>0</v>
      </c>
      <c r="BI228" s="183">
        <f>IF(N228="nulová",J228,0)</f>
        <v>0</v>
      </c>
      <c r="BJ228" s="19" t="s">
        <v>90</v>
      </c>
      <c r="BK228" s="183">
        <f>ROUND(I228*H228,2)</f>
        <v>0</v>
      </c>
      <c r="BL228" s="19" t="s">
        <v>154</v>
      </c>
      <c r="BM228" s="182" t="s">
        <v>296</v>
      </c>
    </row>
    <row r="229" s="2" customFormat="1" ht="24.15" customHeight="1">
      <c r="A229" s="39"/>
      <c r="B229" s="169"/>
      <c r="C229" s="216" t="s">
        <v>297</v>
      </c>
      <c r="D229" s="216" t="s">
        <v>251</v>
      </c>
      <c r="E229" s="217" t="s">
        <v>298</v>
      </c>
      <c r="F229" s="218" t="s">
        <v>299</v>
      </c>
      <c r="G229" s="219" t="s">
        <v>162</v>
      </c>
      <c r="H229" s="220">
        <v>2</v>
      </c>
      <c r="I229" s="221"/>
      <c r="J229" s="222">
        <f>ROUND(I229*H229,2)</f>
        <v>0</v>
      </c>
      <c r="K229" s="223"/>
      <c r="L229" s="224"/>
      <c r="M229" s="225" t="s">
        <v>1</v>
      </c>
      <c r="N229" s="226" t="s">
        <v>50</v>
      </c>
      <c r="O229" s="78"/>
      <c r="P229" s="180">
        <f>O229*H229</f>
        <v>0</v>
      </c>
      <c r="Q229" s="180">
        <v>0.063</v>
      </c>
      <c r="R229" s="180">
        <f>Q229*H229</f>
        <v>0.126</v>
      </c>
      <c r="S229" s="180">
        <v>0</v>
      </c>
      <c r="T229" s="181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182" t="s">
        <v>185</v>
      </c>
      <c r="AT229" s="182" t="s">
        <v>251</v>
      </c>
      <c r="AU229" s="182" t="s">
        <v>20</v>
      </c>
      <c r="AY229" s="19" t="s">
        <v>148</v>
      </c>
      <c r="BE229" s="183">
        <f>IF(N229="základní",J229,0)</f>
        <v>0</v>
      </c>
      <c r="BF229" s="183">
        <f>IF(N229="snížená",J229,0)</f>
        <v>0</v>
      </c>
      <c r="BG229" s="183">
        <f>IF(N229="zákl. přenesená",J229,0)</f>
        <v>0</v>
      </c>
      <c r="BH229" s="183">
        <f>IF(N229="sníž. přenesená",J229,0)</f>
        <v>0</v>
      </c>
      <c r="BI229" s="183">
        <f>IF(N229="nulová",J229,0)</f>
        <v>0</v>
      </c>
      <c r="BJ229" s="19" t="s">
        <v>90</v>
      </c>
      <c r="BK229" s="183">
        <f>ROUND(I229*H229,2)</f>
        <v>0</v>
      </c>
      <c r="BL229" s="19" t="s">
        <v>154</v>
      </c>
      <c r="BM229" s="182" t="s">
        <v>300</v>
      </c>
    </row>
    <row r="230" s="2" customFormat="1" ht="24.15" customHeight="1">
      <c r="A230" s="39"/>
      <c r="B230" s="169"/>
      <c r="C230" s="216" t="s">
        <v>301</v>
      </c>
      <c r="D230" s="216" t="s">
        <v>251</v>
      </c>
      <c r="E230" s="217" t="s">
        <v>302</v>
      </c>
      <c r="F230" s="218" t="s">
        <v>303</v>
      </c>
      <c r="G230" s="219" t="s">
        <v>162</v>
      </c>
      <c r="H230" s="220">
        <v>20</v>
      </c>
      <c r="I230" s="221"/>
      <c r="J230" s="222">
        <f>ROUND(I230*H230,2)</f>
        <v>0</v>
      </c>
      <c r="K230" s="223"/>
      <c r="L230" s="224"/>
      <c r="M230" s="225" t="s">
        <v>1</v>
      </c>
      <c r="N230" s="226" t="s">
        <v>50</v>
      </c>
      <c r="O230" s="78"/>
      <c r="P230" s="180">
        <f>O230*H230</f>
        <v>0</v>
      </c>
      <c r="Q230" s="180">
        <v>0.00010000000000000001</v>
      </c>
      <c r="R230" s="180">
        <f>Q230*H230</f>
        <v>0.002</v>
      </c>
      <c r="S230" s="180">
        <v>0</v>
      </c>
      <c r="T230" s="181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182" t="s">
        <v>185</v>
      </c>
      <c r="AT230" s="182" t="s">
        <v>251</v>
      </c>
      <c r="AU230" s="182" t="s">
        <v>20</v>
      </c>
      <c r="AY230" s="19" t="s">
        <v>148</v>
      </c>
      <c r="BE230" s="183">
        <f>IF(N230="základní",J230,0)</f>
        <v>0</v>
      </c>
      <c r="BF230" s="183">
        <f>IF(N230="snížená",J230,0)</f>
        <v>0</v>
      </c>
      <c r="BG230" s="183">
        <f>IF(N230="zákl. přenesená",J230,0)</f>
        <v>0</v>
      </c>
      <c r="BH230" s="183">
        <f>IF(N230="sníž. přenesená",J230,0)</f>
        <v>0</v>
      </c>
      <c r="BI230" s="183">
        <f>IF(N230="nulová",J230,0)</f>
        <v>0</v>
      </c>
      <c r="BJ230" s="19" t="s">
        <v>90</v>
      </c>
      <c r="BK230" s="183">
        <f>ROUND(I230*H230,2)</f>
        <v>0</v>
      </c>
      <c r="BL230" s="19" t="s">
        <v>154</v>
      </c>
      <c r="BM230" s="182" t="s">
        <v>304</v>
      </c>
    </row>
    <row r="231" s="2" customFormat="1" ht="24.15" customHeight="1">
      <c r="A231" s="39"/>
      <c r="B231" s="169"/>
      <c r="C231" s="170" t="s">
        <v>305</v>
      </c>
      <c r="D231" s="170" t="s">
        <v>150</v>
      </c>
      <c r="E231" s="171" t="s">
        <v>306</v>
      </c>
      <c r="F231" s="172" t="s">
        <v>307</v>
      </c>
      <c r="G231" s="173" t="s">
        <v>162</v>
      </c>
      <c r="H231" s="174">
        <v>1</v>
      </c>
      <c r="I231" s="175"/>
      <c r="J231" s="176">
        <f>ROUND(I231*H231,2)</f>
        <v>0</v>
      </c>
      <c r="K231" s="177"/>
      <c r="L231" s="40"/>
      <c r="M231" s="178" t="s">
        <v>1</v>
      </c>
      <c r="N231" s="179" t="s">
        <v>50</v>
      </c>
      <c r="O231" s="78"/>
      <c r="P231" s="180">
        <f>O231*H231</f>
        <v>0</v>
      </c>
      <c r="Q231" s="180">
        <v>0</v>
      </c>
      <c r="R231" s="180">
        <f>Q231*H231</f>
        <v>0</v>
      </c>
      <c r="S231" s="180">
        <v>0</v>
      </c>
      <c r="T231" s="181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182" t="s">
        <v>154</v>
      </c>
      <c r="AT231" s="182" t="s">
        <v>150</v>
      </c>
      <c r="AU231" s="182" t="s">
        <v>20</v>
      </c>
      <c r="AY231" s="19" t="s">
        <v>148</v>
      </c>
      <c r="BE231" s="183">
        <f>IF(N231="základní",J231,0)</f>
        <v>0</v>
      </c>
      <c r="BF231" s="183">
        <f>IF(N231="snížená",J231,0)</f>
        <v>0</v>
      </c>
      <c r="BG231" s="183">
        <f>IF(N231="zákl. přenesená",J231,0)</f>
        <v>0</v>
      </c>
      <c r="BH231" s="183">
        <f>IF(N231="sníž. přenesená",J231,0)</f>
        <v>0</v>
      </c>
      <c r="BI231" s="183">
        <f>IF(N231="nulová",J231,0)</f>
        <v>0</v>
      </c>
      <c r="BJ231" s="19" t="s">
        <v>90</v>
      </c>
      <c r="BK231" s="183">
        <f>ROUND(I231*H231,2)</f>
        <v>0</v>
      </c>
      <c r="BL231" s="19" t="s">
        <v>154</v>
      </c>
      <c r="BM231" s="182" t="s">
        <v>308</v>
      </c>
    </row>
    <row r="232" s="2" customFormat="1" ht="24.15" customHeight="1">
      <c r="A232" s="39"/>
      <c r="B232" s="169"/>
      <c r="C232" s="216" t="s">
        <v>309</v>
      </c>
      <c r="D232" s="216" t="s">
        <v>251</v>
      </c>
      <c r="E232" s="217" t="s">
        <v>310</v>
      </c>
      <c r="F232" s="218" t="s">
        <v>311</v>
      </c>
      <c r="G232" s="219" t="s">
        <v>162</v>
      </c>
      <c r="H232" s="220">
        <v>1</v>
      </c>
      <c r="I232" s="221"/>
      <c r="J232" s="222">
        <f>ROUND(I232*H232,2)</f>
        <v>0</v>
      </c>
      <c r="K232" s="223"/>
      <c r="L232" s="224"/>
      <c r="M232" s="225" t="s">
        <v>1</v>
      </c>
      <c r="N232" s="226" t="s">
        <v>50</v>
      </c>
      <c r="O232" s="78"/>
      <c r="P232" s="180">
        <f>O232*H232</f>
        <v>0</v>
      </c>
      <c r="Q232" s="180">
        <v>0</v>
      </c>
      <c r="R232" s="180">
        <f>Q232*H232</f>
        <v>0</v>
      </c>
      <c r="S232" s="180">
        <v>0</v>
      </c>
      <c r="T232" s="181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182" t="s">
        <v>185</v>
      </c>
      <c r="AT232" s="182" t="s">
        <v>251</v>
      </c>
      <c r="AU232" s="182" t="s">
        <v>20</v>
      </c>
      <c r="AY232" s="19" t="s">
        <v>148</v>
      </c>
      <c r="BE232" s="183">
        <f>IF(N232="základní",J232,0)</f>
        <v>0</v>
      </c>
      <c r="BF232" s="183">
        <f>IF(N232="snížená",J232,0)</f>
        <v>0</v>
      </c>
      <c r="BG232" s="183">
        <f>IF(N232="zákl. přenesená",J232,0)</f>
        <v>0</v>
      </c>
      <c r="BH232" s="183">
        <f>IF(N232="sníž. přenesená",J232,0)</f>
        <v>0</v>
      </c>
      <c r="BI232" s="183">
        <f>IF(N232="nulová",J232,0)</f>
        <v>0</v>
      </c>
      <c r="BJ232" s="19" t="s">
        <v>90</v>
      </c>
      <c r="BK232" s="183">
        <f>ROUND(I232*H232,2)</f>
        <v>0</v>
      </c>
      <c r="BL232" s="19" t="s">
        <v>154</v>
      </c>
      <c r="BM232" s="182" t="s">
        <v>312</v>
      </c>
    </row>
    <row r="233" s="2" customFormat="1" ht="24.15" customHeight="1">
      <c r="A233" s="39"/>
      <c r="B233" s="169"/>
      <c r="C233" s="170" t="s">
        <v>313</v>
      </c>
      <c r="D233" s="170" t="s">
        <v>150</v>
      </c>
      <c r="E233" s="171" t="s">
        <v>314</v>
      </c>
      <c r="F233" s="172" t="s">
        <v>315</v>
      </c>
      <c r="G233" s="173" t="s">
        <v>178</v>
      </c>
      <c r="H233" s="174">
        <v>120</v>
      </c>
      <c r="I233" s="175"/>
      <c r="J233" s="176">
        <f>ROUND(I233*H233,2)</f>
        <v>0</v>
      </c>
      <c r="K233" s="177"/>
      <c r="L233" s="40"/>
      <c r="M233" s="178" t="s">
        <v>1</v>
      </c>
      <c r="N233" s="179" t="s">
        <v>50</v>
      </c>
      <c r="O233" s="78"/>
      <c r="P233" s="180">
        <f>O233*H233</f>
        <v>0</v>
      </c>
      <c r="Q233" s="180">
        <v>0</v>
      </c>
      <c r="R233" s="180">
        <f>Q233*H233</f>
        <v>0</v>
      </c>
      <c r="S233" s="180">
        <v>0</v>
      </c>
      <c r="T233" s="181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182" t="s">
        <v>154</v>
      </c>
      <c r="AT233" s="182" t="s">
        <v>150</v>
      </c>
      <c r="AU233" s="182" t="s">
        <v>20</v>
      </c>
      <c r="AY233" s="19" t="s">
        <v>148</v>
      </c>
      <c r="BE233" s="183">
        <f>IF(N233="základní",J233,0)</f>
        <v>0</v>
      </c>
      <c r="BF233" s="183">
        <f>IF(N233="snížená",J233,0)</f>
        <v>0</v>
      </c>
      <c r="BG233" s="183">
        <f>IF(N233="zákl. přenesená",J233,0)</f>
        <v>0</v>
      </c>
      <c r="BH233" s="183">
        <f>IF(N233="sníž. přenesená",J233,0)</f>
        <v>0</v>
      </c>
      <c r="BI233" s="183">
        <f>IF(N233="nulová",J233,0)</f>
        <v>0</v>
      </c>
      <c r="BJ233" s="19" t="s">
        <v>90</v>
      </c>
      <c r="BK233" s="183">
        <f>ROUND(I233*H233,2)</f>
        <v>0</v>
      </c>
      <c r="BL233" s="19" t="s">
        <v>154</v>
      </c>
      <c r="BM233" s="182" t="s">
        <v>316</v>
      </c>
    </row>
    <row r="234" s="2" customFormat="1" ht="24.15" customHeight="1">
      <c r="A234" s="39"/>
      <c r="B234" s="169"/>
      <c r="C234" s="216" t="s">
        <v>317</v>
      </c>
      <c r="D234" s="216" t="s">
        <v>251</v>
      </c>
      <c r="E234" s="217" t="s">
        <v>318</v>
      </c>
      <c r="F234" s="218" t="s">
        <v>319</v>
      </c>
      <c r="G234" s="219" t="s">
        <v>178</v>
      </c>
      <c r="H234" s="220">
        <v>129.59999999999999</v>
      </c>
      <c r="I234" s="221"/>
      <c r="J234" s="222">
        <f>ROUND(I234*H234,2)</f>
        <v>0</v>
      </c>
      <c r="K234" s="223"/>
      <c r="L234" s="224"/>
      <c r="M234" s="225" t="s">
        <v>1</v>
      </c>
      <c r="N234" s="226" t="s">
        <v>50</v>
      </c>
      <c r="O234" s="78"/>
      <c r="P234" s="180">
        <f>O234*H234</f>
        <v>0</v>
      </c>
      <c r="Q234" s="180">
        <v>0.017999999999999999</v>
      </c>
      <c r="R234" s="180">
        <f>Q234*H234</f>
        <v>2.3327999999999998</v>
      </c>
      <c r="S234" s="180">
        <v>0</v>
      </c>
      <c r="T234" s="181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182" t="s">
        <v>185</v>
      </c>
      <c r="AT234" s="182" t="s">
        <v>251</v>
      </c>
      <c r="AU234" s="182" t="s">
        <v>20</v>
      </c>
      <c r="AY234" s="19" t="s">
        <v>148</v>
      </c>
      <c r="BE234" s="183">
        <f>IF(N234="základní",J234,0)</f>
        <v>0</v>
      </c>
      <c r="BF234" s="183">
        <f>IF(N234="snížená",J234,0)</f>
        <v>0</v>
      </c>
      <c r="BG234" s="183">
        <f>IF(N234="zákl. přenesená",J234,0)</f>
        <v>0</v>
      </c>
      <c r="BH234" s="183">
        <f>IF(N234="sníž. přenesená",J234,0)</f>
        <v>0</v>
      </c>
      <c r="BI234" s="183">
        <f>IF(N234="nulová",J234,0)</f>
        <v>0</v>
      </c>
      <c r="BJ234" s="19" t="s">
        <v>90</v>
      </c>
      <c r="BK234" s="183">
        <f>ROUND(I234*H234,2)</f>
        <v>0</v>
      </c>
      <c r="BL234" s="19" t="s">
        <v>154</v>
      </c>
      <c r="BM234" s="182" t="s">
        <v>320</v>
      </c>
    </row>
    <row r="235" s="14" customFormat="1">
      <c r="A235" s="14"/>
      <c r="B235" s="192"/>
      <c r="C235" s="14"/>
      <c r="D235" s="185" t="s">
        <v>156</v>
      </c>
      <c r="E235" s="193" t="s">
        <v>1</v>
      </c>
      <c r="F235" s="194" t="s">
        <v>321</v>
      </c>
      <c r="G235" s="14"/>
      <c r="H235" s="195">
        <v>129.59999999999999</v>
      </c>
      <c r="I235" s="196"/>
      <c r="J235" s="14"/>
      <c r="K235" s="14"/>
      <c r="L235" s="192"/>
      <c r="M235" s="197"/>
      <c r="N235" s="198"/>
      <c r="O235" s="198"/>
      <c r="P235" s="198"/>
      <c r="Q235" s="198"/>
      <c r="R235" s="198"/>
      <c r="S235" s="198"/>
      <c r="T235" s="199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193" t="s">
        <v>156</v>
      </c>
      <c r="AU235" s="193" t="s">
        <v>20</v>
      </c>
      <c r="AV235" s="14" t="s">
        <v>20</v>
      </c>
      <c r="AW235" s="14" t="s">
        <v>41</v>
      </c>
      <c r="AX235" s="14" t="s">
        <v>85</v>
      </c>
      <c r="AY235" s="193" t="s">
        <v>148</v>
      </c>
    </row>
    <row r="236" s="15" customFormat="1">
      <c r="A236" s="15"/>
      <c r="B236" s="200"/>
      <c r="C236" s="15"/>
      <c r="D236" s="185" t="s">
        <v>156</v>
      </c>
      <c r="E236" s="201" t="s">
        <v>1</v>
      </c>
      <c r="F236" s="202" t="s">
        <v>159</v>
      </c>
      <c r="G236" s="15"/>
      <c r="H236" s="203">
        <v>129.59999999999999</v>
      </c>
      <c r="I236" s="204"/>
      <c r="J236" s="15"/>
      <c r="K236" s="15"/>
      <c r="L236" s="200"/>
      <c r="M236" s="205"/>
      <c r="N236" s="206"/>
      <c r="O236" s="206"/>
      <c r="P236" s="206"/>
      <c r="Q236" s="206"/>
      <c r="R236" s="206"/>
      <c r="S236" s="206"/>
      <c r="T236" s="207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T236" s="201" t="s">
        <v>156</v>
      </c>
      <c r="AU236" s="201" t="s">
        <v>20</v>
      </c>
      <c r="AV236" s="15" t="s">
        <v>154</v>
      </c>
      <c r="AW236" s="15" t="s">
        <v>41</v>
      </c>
      <c r="AX236" s="15" t="s">
        <v>90</v>
      </c>
      <c r="AY236" s="201" t="s">
        <v>148</v>
      </c>
    </row>
    <row r="237" s="2" customFormat="1" ht="24.15" customHeight="1">
      <c r="A237" s="39"/>
      <c r="B237" s="169"/>
      <c r="C237" s="170" t="s">
        <v>322</v>
      </c>
      <c r="D237" s="170" t="s">
        <v>150</v>
      </c>
      <c r="E237" s="171" t="s">
        <v>323</v>
      </c>
      <c r="F237" s="172" t="s">
        <v>324</v>
      </c>
      <c r="G237" s="173" t="s">
        <v>178</v>
      </c>
      <c r="H237" s="174">
        <v>360</v>
      </c>
      <c r="I237" s="175"/>
      <c r="J237" s="176">
        <f>ROUND(I237*H237,2)</f>
        <v>0</v>
      </c>
      <c r="K237" s="177"/>
      <c r="L237" s="40"/>
      <c r="M237" s="178" t="s">
        <v>1</v>
      </c>
      <c r="N237" s="179" t="s">
        <v>50</v>
      </c>
      <c r="O237" s="78"/>
      <c r="P237" s="180">
        <f>O237*H237</f>
        <v>0</v>
      </c>
      <c r="Q237" s="180">
        <v>0</v>
      </c>
      <c r="R237" s="180">
        <f>Q237*H237</f>
        <v>0</v>
      </c>
      <c r="S237" s="180">
        <v>0</v>
      </c>
      <c r="T237" s="181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182" t="s">
        <v>154</v>
      </c>
      <c r="AT237" s="182" t="s">
        <v>150</v>
      </c>
      <c r="AU237" s="182" t="s">
        <v>20</v>
      </c>
      <c r="AY237" s="19" t="s">
        <v>148</v>
      </c>
      <c r="BE237" s="183">
        <f>IF(N237="základní",J237,0)</f>
        <v>0</v>
      </c>
      <c r="BF237" s="183">
        <f>IF(N237="snížená",J237,0)</f>
        <v>0</v>
      </c>
      <c r="BG237" s="183">
        <f>IF(N237="zákl. přenesená",J237,0)</f>
        <v>0</v>
      </c>
      <c r="BH237" s="183">
        <f>IF(N237="sníž. přenesená",J237,0)</f>
        <v>0</v>
      </c>
      <c r="BI237" s="183">
        <f>IF(N237="nulová",J237,0)</f>
        <v>0</v>
      </c>
      <c r="BJ237" s="19" t="s">
        <v>90</v>
      </c>
      <c r="BK237" s="183">
        <f>ROUND(I237*H237,2)</f>
        <v>0</v>
      </c>
      <c r="BL237" s="19" t="s">
        <v>154</v>
      </c>
      <c r="BM237" s="182" t="s">
        <v>325</v>
      </c>
    </row>
    <row r="238" s="14" customFormat="1">
      <c r="A238" s="14"/>
      <c r="B238" s="192"/>
      <c r="C238" s="14"/>
      <c r="D238" s="185" t="s">
        <v>156</v>
      </c>
      <c r="E238" s="193" t="s">
        <v>1</v>
      </c>
      <c r="F238" s="194" t="s">
        <v>326</v>
      </c>
      <c r="G238" s="14"/>
      <c r="H238" s="195">
        <v>360</v>
      </c>
      <c r="I238" s="196"/>
      <c r="J238" s="14"/>
      <c r="K238" s="14"/>
      <c r="L238" s="192"/>
      <c r="M238" s="197"/>
      <c r="N238" s="198"/>
      <c r="O238" s="198"/>
      <c r="P238" s="198"/>
      <c r="Q238" s="198"/>
      <c r="R238" s="198"/>
      <c r="S238" s="198"/>
      <c r="T238" s="199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193" t="s">
        <v>156</v>
      </c>
      <c r="AU238" s="193" t="s">
        <v>20</v>
      </c>
      <c r="AV238" s="14" t="s">
        <v>20</v>
      </c>
      <c r="AW238" s="14" t="s">
        <v>41</v>
      </c>
      <c r="AX238" s="14" t="s">
        <v>85</v>
      </c>
      <c r="AY238" s="193" t="s">
        <v>148</v>
      </c>
    </row>
    <row r="239" s="15" customFormat="1">
      <c r="A239" s="15"/>
      <c r="B239" s="200"/>
      <c r="C239" s="15"/>
      <c r="D239" s="185" t="s">
        <v>156</v>
      </c>
      <c r="E239" s="201" t="s">
        <v>1</v>
      </c>
      <c r="F239" s="202" t="s">
        <v>159</v>
      </c>
      <c r="G239" s="15"/>
      <c r="H239" s="203">
        <v>360</v>
      </c>
      <c r="I239" s="204"/>
      <c r="J239" s="15"/>
      <c r="K239" s="15"/>
      <c r="L239" s="200"/>
      <c r="M239" s="205"/>
      <c r="N239" s="206"/>
      <c r="O239" s="206"/>
      <c r="P239" s="206"/>
      <c r="Q239" s="206"/>
      <c r="R239" s="206"/>
      <c r="S239" s="206"/>
      <c r="T239" s="207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T239" s="201" t="s">
        <v>156</v>
      </c>
      <c r="AU239" s="201" t="s">
        <v>20</v>
      </c>
      <c r="AV239" s="15" t="s">
        <v>154</v>
      </c>
      <c r="AW239" s="15" t="s">
        <v>41</v>
      </c>
      <c r="AX239" s="15" t="s">
        <v>90</v>
      </c>
      <c r="AY239" s="201" t="s">
        <v>148</v>
      </c>
    </row>
    <row r="240" s="2" customFormat="1" ht="16.5" customHeight="1">
      <c r="A240" s="39"/>
      <c r="B240" s="169"/>
      <c r="C240" s="216" t="s">
        <v>327</v>
      </c>
      <c r="D240" s="216" t="s">
        <v>251</v>
      </c>
      <c r="E240" s="217" t="s">
        <v>328</v>
      </c>
      <c r="F240" s="218" t="s">
        <v>329</v>
      </c>
      <c r="G240" s="219" t="s">
        <v>178</v>
      </c>
      <c r="H240" s="220">
        <v>378</v>
      </c>
      <c r="I240" s="221"/>
      <c r="J240" s="222">
        <f>ROUND(I240*H240,2)</f>
        <v>0</v>
      </c>
      <c r="K240" s="223"/>
      <c r="L240" s="224"/>
      <c r="M240" s="225" t="s">
        <v>1</v>
      </c>
      <c r="N240" s="226" t="s">
        <v>50</v>
      </c>
      <c r="O240" s="78"/>
      <c r="P240" s="180">
        <f>O240*H240</f>
        <v>0</v>
      </c>
      <c r="Q240" s="180">
        <v>4.0000000000000003E-05</v>
      </c>
      <c r="R240" s="180">
        <f>Q240*H240</f>
        <v>0.015120000000000002</v>
      </c>
      <c r="S240" s="180">
        <v>0</v>
      </c>
      <c r="T240" s="181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182" t="s">
        <v>185</v>
      </c>
      <c r="AT240" s="182" t="s">
        <v>251</v>
      </c>
      <c r="AU240" s="182" t="s">
        <v>20</v>
      </c>
      <c r="AY240" s="19" t="s">
        <v>148</v>
      </c>
      <c r="BE240" s="183">
        <f>IF(N240="základní",J240,0)</f>
        <v>0</v>
      </c>
      <c r="BF240" s="183">
        <f>IF(N240="snížená",J240,0)</f>
        <v>0</v>
      </c>
      <c r="BG240" s="183">
        <f>IF(N240="zákl. přenesená",J240,0)</f>
        <v>0</v>
      </c>
      <c r="BH240" s="183">
        <f>IF(N240="sníž. přenesená",J240,0)</f>
        <v>0</v>
      </c>
      <c r="BI240" s="183">
        <f>IF(N240="nulová",J240,0)</f>
        <v>0</v>
      </c>
      <c r="BJ240" s="19" t="s">
        <v>90</v>
      </c>
      <c r="BK240" s="183">
        <f>ROUND(I240*H240,2)</f>
        <v>0</v>
      </c>
      <c r="BL240" s="19" t="s">
        <v>154</v>
      </c>
      <c r="BM240" s="182" t="s">
        <v>330</v>
      </c>
    </row>
    <row r="241" s="14" customFormat="1">
      <c r="A241" s="14"/>
      <c r="B241" s="192"/>
      <c r="C241" s="14"/>
      <c r="D241" s="185" t="s">
        <v>156</v>
      </c>
      <c r="E241" s="193" t="s">
        <v>1</v>
      </c>
      <c r="F241" s="194" t="s">
        <v>331</v>
      </c>
      <c r="G241" s="14"/>
      <c r="H241" s="195">
        <v>378</v>
      </c>
      <c r="I241" s="196"/>
      <c r="J241" s="14"/>
      <c r="K241" s="14"/>
      <c r="L241" s="192"/>
      <c r="M241" s="197"/>
      <c r="N241" s="198"/>
      <c r="O241" s="198"/>
      <c r="P241" s="198"/>
      <c r="Q241" s="198"/>
      <c r="R241" s="198"/>
      <c r="S241" s="198"/>
      <c r="T241" s="199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193" t="s">
        <v>156</v>
      </c>
      <c r="AU241" s="193" t="s">
        <v>20</v>
      </c>
      <c r="AV241" s="14" t="s">
        <v>20</v>
      </c>
      <c r="AW241" s="14" t="s">
        <v>41</v>
      </c>
      <c r="AX241" s="14" t="s">
        <v>85</v>
      </c>
      <c r="AY241" s="193" t="s">
        <v>148</v>
      </c>
    </row>
    <row r="242" s="15" customFormat="1">
      <c r="A242" s="15"/>
      <c r="B242" s="200"/>
      <c r="C242" s="15"/>
      <c r="D242" s="185" t="s">
        <v>156</v>
      </c>
      <c r="E242" s="201" t="s">
        <v>1</v>
      </c>
      <c r="F242" s="202" t="s">
        <v>159</v>
      </c>
      <c r="G242" s="15"/>
      <c r="H242" s="203">
        <v>378</v>
      </c>
      <c r="I242" s="204"/>
      <c r="J242" s="15"/>
      <c r="K242" s="15"/>
      <c r="L242" s="200"/>
      <c r="M242" s="205"/>
      <c r="N242" s="206"/>
      <c r="O242" s="206"/>
      <c r="P242" s="206"/>
      <c r="Q242" s="206"/>
      <c r="R242" s="206"/>
      <c r="S242" s="206"/>
      <c r="T242" s="207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T242" s="201" t="s">
        <v>156</v>
      </c>
      <c r="AU242" s="201" t="s">
        <v>20</v>
      </c>
      <c r="AV242" s="15" t="s">
        <v>154</v>
      </c>
      <c r="AW242" s="15" t="s">
        <v>41</v>
      </c>
      <c r="AX242" s="15" t="s">
        <v>90</v>
      </c>
      <c r="AY242" s="201" t="s">
        <v>148</v>
      </c>
    </row>
    <row r="243" s="2" customFormat="1" ht="24.15" customHeight="1">
      <c r="A243" s="39"/>
      <c r="B243" s="169"/>
      <c r="C243" s="170" t="s">
        <v>332</v>
      </c>
      <c r="D243" s="170" t="s">
        <v>150</v>
      </c>
      <c r="E243" s="171" t="s">
        <v>333</v>
      </c>
      <c r="F243" s="172" t="s">
        <v>334</v>
      </c>
      <c r="G243" s="173" t="s">
        <v>178</v>
      </c>
      <c r="H243" s="174">
        <v>360</v>
      </c>
      <c r="I243" s="175"/>
      <c r="J243" s="176">
        <f>ROUND(I243*H243,2)</f>
        <v>0</v>
      </c>
      <c r="K243" s="177"/>
      <c r="L243" s="40"/>
      <c r="M243" s="178" t="s">
        <v>1</v>
      </c>
      <c r="N243" s="179" t="s">
        <v>50</v>
      </c>
      <c r="O243" s="78"/>
      <c r="P243" s="180">
        <f>O243*H243</f>
        <v>0</v>
      </c>
      <c r="Q243" s="180">
        <v>0</v>
      </c>
      <c r="R243" s="180">
        <f>Q243*H243</f>
        <v>0</v>
      </c>
      <c r="S243" s="180">
        <v>0</v>
      </c>
      <c r="T243" s="181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182" t="s">
        <v>154</v>
      </c>
      <c r="AT243" s="182" t="s">
        <v>150</v>
      </c>
      <c r="AU243" s="182" t="s">
        <v>20</v>
      </c>
      <c r="AY243" s="19" t="s">
        <v>148</v>
      </c>
      <c r="BE243" s="183">
        <f>IF(N243="základní",J243,0)</f>
        <v>0</v>
      </c>
      <c r="BF243" s="183">
        <f>IF(N243="snížená",J243,0)</f>
        <v>0</v>
      </c>
      <c r="BG243" s="183">
        <f>IF(N243="zákl. přenesená",J243,0)</f>
        <v>0</v>
      </c>
      <c r="BH243" s="183">
        <f>IF(N243="sníž. přenesená",J243,0)</f>
        <v>0</v>
      </c>
      <c r="BI243" s="183">
        <f>IF(N243="nulová",J243,0)</f>
        <v>0</v>
      </c>
      <c r="BJ243" s="19" t="s">
        <v>90</v>
      </c>
      <c r="BK243" s="183">
        <f>ROUND(I243*H243,2)</f>
        <v>0</v>
      </c>
      <c r="BL243" s="19" t="s">
        <v>154</v>
      </c>
      <c r="BM243" s="182" t="s">
        <v>335</v>
      </c>
    </row>
    <row r="244" s="2" customFormat="1" ht="24.15" customHeight="1">
      <c r="A244" s="39"/>
      <c r="B244" s="169"/>
      <c r="C244" s="170" t="s">
        <v>336</v>
      </c>
      <c r="D244" s="170" t="s">
        <v>150</v>
      </c>
      <c r="E244" s="171" t="s">
        <v>337</v>
      </c>
      <c r="F244" s="172" t="s">
        <v>338</v>
      </c>
      <c r="G244" s="173" t="s">
        <v>162</v>
      </c>
      <c r="H244" s="174">
        <v>15</v>
      </c>
      <c r="I244" s="175"/>
      <c r="J244" s="176">
        <f>ROUND(I244*H244,2)</f>
        <v>0</v>
      </c>
      <c r="K244" s="177"/>
      <c r="L244" s="40"/>
      <c r="M244" s="178" t="s">
        <v>1</v>
      </c>
      <c r="N244" s="179" t="s">
        <v>50</v>
      </c>
      <c r="O244" s="78"/>
      <c r="P244" s="180">
        <f>O244*H244</f>
        <v>0</v>
      </c>
      <c r="Q244" s="180">
        <v>0</v>
      </c>
      <c r="R244" s="180">
        <f>Q244*H244</f>
        <v>0</v>
      </c>
      <c r="S244" s="180">
        <v>0</v>
      </c>
      <c r="T244" s="181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182" t="s">
        <v>154</v>
      </c>
      <c r="AT244" s="182" t="s">
        <v>150</v>
      </c>
      <c r="AU244" s="182" t="s">
        <v>20</v>
      </c>
      <c r="AY244" s="19" t="s">
        <v>148</v>
      </c>
      <c r="BE244" s="183">
        <f>IF(N244="základní",J244,0)</f>
        <v>0</v>
      </c>
      <c r="BF244" s="183">
        <f>IF(N244="snížená",J244,0)</f>
        <v>0</v>
      </c>
      <c r="BG244" s="183">
        <f>IF(N244="zákl. přenesená",J244,0)</f>
        <v>0</v>
      </c>
      <c r="BH244" s="183">
        <f>IF(N244="sníž. přenesená",J244,0)</f>
        <v>0</v>
      </c>
      <c r="BI244" s="183">
        <f>IF(N244="nulová",J244,0)</f>
        <v>0</v>
      </c>
      <c r="BJ244" s="19" t="s">
        <v>90</v>
      </c>
      <c r="BK244" s="183">
        <f>ROUND(I244*H244,2)</f>
        <v>0</v>
      </c>
      <c r="BL244" s="19" t="s">
        <v>154</v>
      </c>
      <c r="BM244" s="182" t="s">
        <v>339</v>
      </c>
    </row>
    <row r="245" s="2" customFormat="1" ht="24.15" customHeight="1">
      <c r="A245" s="39"/>
      <c r="B245" s="169"/>
      <c r="C245" s="170" t="s">
        <v>340</v>
      </c>
      <c r="D245" s="170" t="s">
        <v>150</v>
      </c>
      <c r="E245" s="171" t="s">
        <v>341</v>
      </c>
      <c r="F245" s="172" t="s">
        <v>342</v>
      </c>
      <c r="G245" s="173" t="s">
        <v>274</v>
      </c>
      <c r="H245" s="174">
        <v>1</v>
      </c>
      <c r="I245" s="175"/>
      <c r="J245" s="176">
        <f>ROUND(I245*H245,2)</f>
        <v>0</v>
      </c>
      <c r="K245" s="177"/>
      <c r="L245" s="40"/>
      <c r="M245" s="178" t="s">
        <v>1</v>
      </c>
      <c r="N245" s="179" t="s">
        <v>50</v>
      </c>
      <c r="O245" s="78"/>
      <c r="P245" s="180">
        <f>O245*H245</f>
        <v>0</v>
      </c>
      <c r="Q245" s="180">
        <v>0</v>
      </c>
      <c r="R245" s="180">
        <f>Q245*H245</f>
        <v>0</v>
      </c>
      <c r="S245" s="180">
        <v>0</v>
      </c>
      <c r="T245" s="181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182" t="s">
        <v>154</v>
      </c>
      <c r="AT245" s="182" t="s">
        <v>150</v>
      </c>
      <c r="AU245" s="182" t="s">
        <v>20</v>
      </c>
      <c r="AY245" s="19" t="s">
        <v>148</v>
      </c>
      <c r="BE245" s="183">
        <f>IF(N245="základní",J245,0)</f>
        <v>0</v>
      </c>
      <c r="BF245" s="183">
        <f>IF(N245="snížená",J245,0)</f>
        <v>0</v>
      </c>
      <c r="BG245" s="183">
        <f>IF(N245="zákl. přenesená",J245,0)</f>
        <v>0</v>
      </c>
      <c r="BH245" s="183">
        <f>IF(N245="sníž. přenesená",J245,0)</f>
        <v>0</v>
      </c>
      <c r="BI245" s="183">
        <f>IF(N245="nulová",J245,0)</f>
        <v>0</v>
      </c>
      <c r="BJ245" s="19" t="s">
        <v>90</v>
      </c>
      <c r="BK245" s="183">
        <f>ROUND(I245*H245,2)</f>
        <v>0</v>
      </c>
      <c r="BL245" s="19" t="s">
        <v>154</v>
      </c>
      <c r="BM245" s="182" t="s">
        <v>343</v>
      </c>
    </row>
    <row r="246" s="12" customFormat="1" ht="22.8" customHeight="1">
      <c r="A246" s="12"/>
      <c r="B246" s="156"/>
      <c r="C246" s="12"/>
      <c r="D246" s="157" t="s">
        <v>84</v>
      </c>
      <c r="E246" s="167" t="s">
        <v>154</v>
      </c>
      <c r="F246" s="167" t="s">
        <v>344</v>
      </c>
      <c r="G246" s="12"/>
      <c r="H246" s="12"/>
      <c r="I246" s="159"/>
      <c r="J246" s="168">
        <f>BK246</f>
        <v>0</v>
      </c>
      <c r="K246" s="12"/>
      <c r="L246" s="156"/>
      <c r="M246" s="161"/>
      <c r="N246" s="162"/>
      <c r="O246" s="162"/>
      <c r="P246" s="163">
        <f>SUM(P247:P259)</f>
        <v>0</v>
      </c>
      <c r="Q246" s="162"/>
      <c r="R246" s="163">
        <f>SUM(R247:R259)</f>
        <v>7.89379469</v>
      </c>
      <c r="S246" s="162"/>
      <c r="T246" s="164">
        <f>SUM(T247:T259)</f>
        <v>0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157" t="s">
        <v>90</v>
      </c>
      <c r="AT246" s="165" t="s">
        <v>84</v>
      </c>
      <c r="AU246" s="165" t="s">
        <v>90</v>
      </c>
      <c r="AY246" s="157" t="s">
        <v>148</v>
      </c>
      <c r="BK246" s="166">
        <f>SUM(BK247:BK259)</f>
        <v>0</v>
      </c>
    </row>
    <row r="247" s="2" customFormat="1" ht="16.5" customHeight="1">
      <c r="A247" s="39"/>
      <c r="B247" s="169"/>
      <c r="C247" s="170" t="s">
        <v>345</v>
      </c>
      <c r="D247" s="170" t="s">
        <v>150</v>
      </c>
      <c r="E247" s="171" t="s">
        <v>346</v>
      </c>
      <c r="F247" s="172" t="s">
        <v>347</v>
      </c>
      <c r="G247" s="173" t="s">
        <v>188</v>
      </c>
      <c r="H247" s="174">
        <v>0.874</v>
      </c>
      <c r="I247" s="175"/>
      <c r="J247" s="176">
        <f>ROUND(I247*H247,2)</f>
        <v>0</v>
      </c>
      <c r="K247" s="177"/>
      <c r="L247" s="40"/>
      <c r="M247" s="178" t="s">
        <v>1</v>
      </c>
      <c r="N247" s="179" t="s">
        <v>50</v>
      </c>
      <c r="O247" s="78"/>
      <c r="P247" s="180">
        <f>O247*H247</f>
        <v>0</v>
      </c>
      <c r="Q247" s="180">
        <v>2.40978</v>
      </c>
      <c r="R247" s="180">
        <f>Q247*H247</f>
        <v>2.1061477200000001</v>
      </c>
      <c r="S247" s="180">
        <v>0</v>
      </c>
      <c r="T247" s="181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182" t="s">
        <v>154</v>
      </c>
      <c r="AT247" s="182" t="s">
        <v>150</v>
      </c>
      <c r="AU247" s="182" t="s">
        <v>20</v>
      </c>
      <c r="AY247" s="19" t="s">
        <v>148</v>
      </c>
      <c r="BE247" s="183">
        <f>IF(N247="základní",J247,0)</f>
        <v>0</v>
      </c>
      <c r="BF247" s="183">
        <f>IF(N247="snížená",J247,0)</f>
        <v>0</v>
      </c>
      <c r="BG247" s="183">
        <f>IF(N247="zákl. přenesená",J247,0)</f>
        <v>0</v>
      </c>
      <c r="BH247" s="183">
        <f>IF(N247="sníž. přenesená",J247,0)</f>
        <v>0</v>
      </c>
      <c r="BI247" s="183">
        <f>IF(N247="nulová",J247,0)</f>
        <v>0</v>
      </c>
      <c r="BJ247" s="19" t="s">
        <v>90</v>
      </c>
      <c r="BK247" s="183">
        <f>ROUND(I247*H247,2)</f>
        <v>0</v>
      </c>
      <c r="BL247" s="19" t="s">
        <v>154</v>
      </c>
      <c r="BM247" s="182" t="s">
        <v>348</v>
      </c>
    </row>
    <row r="248" s="13" customFormat="1">
      <c r="A248" s="13"/>
      <c r="B248" s="184"/>
      <c r="C248" s="13"/>
      <c r="D248" s="185" t="s">
        <v>156</v>
      </c>
      <c r="E248" s="186" t="s">
        <v>1</v>
      </c>
      <c r="F248" s="187" t="s">
        <v>349</v>
      </c>
      <c r="G248" s="13"/>
      <c r="H248" s="186" t="s">
        <v>1</v>
      </c>
      <c r="I248" s="188"/>
      <c r="J248" s="13"/>
      <c r="K248" s="13"/>
      <c r="L248" s="184"/>
      <c r="M248" s="189"/>
      <c r="N248" s="190"/>
      <c r="O248" s="190"/>
      <c r="P248" s="190"/>
      <c r="Q248" s="190"/>
      <c r="R248" s="190"/>
      <c r="S248" s="190"/>
      <c r="T248" s="191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186" t="s">
        <v>156</v>
      </c>
      <c r="AU248" s="186" t="s">
        <v>20</v>
      </c>
      <c r="AV248" s="13" t="s">
        <v>90</v>
      </c>
      <c r="AW248" s="13" t="s">
        <v>41</v>
      </c>
      <c r="AX248" s="13" t="s">
        <v>85</v>
      </c>
      <c r="AY248" s="186" t="s">
        <v>148</v>
      </c>
    </row>
    <row r="249" s="13" customFormat="1">
      <c r="A249" s="13"/>
      <c r="B249" s="184"/>
      <c r="C249" s="13"/>
      <c r="D249" s="185" t="s">
        <v>156</v>
      </c>
      <c r="E249" s="186" t="s">
        <v>1</v>
      </c>
      <c r="F249" s="187" t="s">
        <v>350</v>
      </c>
      <c r="G249" s="13"/>
      <c r="H249" s="186" t="s">
        <v>1</v>
      </c>
      <c r="I249" s="188"/>
      <c r="J249" s="13"/>
      <c r="K249" s="13"/>
      <c r="L249" s="184"/>
      <c r="M249" s="189"/>
      <c r="N249" s="190"/>
      <c r="O249" s="190"/>
      <c r="P249" s="190"/>
      <c r="Q249" s="190"/>
      <c r="R249" s="190"/>
      <c r="S249" s="190"/>
      <c r="T249" s="191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186" t="s">
        <v>156</v>
      </c>
      <c r="AU249" s="186" t="s">
        <v>20</v>
      </c>
      <c r="AV249" s="13" t="s">
        <v>90</v>
      </c>
      <c r="AW249" s="13" t="s">
        <v>41</v>
      </c>
      <c r="AX249" s="13" t="s">
        <v>85</v>
      </c>
      <c r="AY249" s="186" t="s">
        <v>148</v>
      </c>
    </row>
    <row r="250" s="13" customFormat="1">
      <c r="A250" s="13"/>
      <c r="B250" s="184"/>
      <c r="C250" s="13"/>
      <c r="D250" s="185" t="s">
        <v>156</v>
      </c>
      <c r="E250" s="186" t="s">
        <v>1</v>
      </c>
      <c r="F250" s="187" t="s">
        <v>351</v>
      </c>
      <c r="G250" s="13"/>
      <c r="H250" s="186" t="s">
        <v>1</v>
      </c>
      <c r="I250" s="188"/>
      <c r="J250" s="13"/>
      <c r="K250" s="13"/>
      <c r="L250" s="184"/>
      <c r="M250" s="189"/>
      <c r="N250" s="190"/>
      <c r="O250" s="190"/>
      <c r="P250" s="190"/>
      <c r="Q250" s="190"/>
      <c r="R250" s="190"/>
      <c r="S250" s="190"/>
      <c r="T250" s="191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186" t="s">
        <v>156</v>
      </c>
      <c r="AU250" s="186" t="s">
        <v>20</v>
      </c>
      <c r="AV250" s="13" t="s">
        <v>90</v>
      </c>
      <c r="AW250" s="13" t="s">
        <v>41</v>
      </c>
      <c r="AX250" s="13" t="s">
        <v>85</v>
      </c>
      <c r="AY250" s="186" t="s">
        <v>148</v>
      </c>
    </row>
    <row r="251" s="14" customFormat="1">
      <c r="A251" s="14"/>
      <c r="B251" s="192"/>
      <c r="C251" s="14"/>
      <c r="D251" s="185" t="s">
        <v>156</v>
      </c>
      <c r="E251" s="193" t="s">
        <v>1</v>
      </c>
      <c r="F251" s="194" t="s">
        <v>352</v>
      </c>
      <c r="G251" s="14"/>
      <c r="H251" s="195">
        <v>0.874</v>
      </c>
      <c r="I251" s="196"/>
      <c r="J251" s="14"/>
      <c r="K251" s="14"/>
      <c r="L251" s="192"/>
      <c r="M251" s="197"/>
      <c r="N251" s="198"/>
      <c r="O251" s="198"/>
      <c r="P251" s="198"/>
      <c r="Q251" s="198"/>
      <c r="R251" s="198"/>
      <c r="S251" s="198"/>
      <c r="T251" s="199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193" t="s">
        <v>156</v>
      </c>
      <c r="AU251" s="193" t="s">
        <v>20</v>
      </c>
      <c r="AV251" s="14" t="s">
        <v>20</v>
      </c>
      <c r="AW251" s="14" t="s">
        <v>41</v>
      </c>
      <c r="AX251" s="14" t="s">
        <v>85</v>
      </c>
      <c r="AY251" s="193" t="s">
        <v>148</v>
      </c>
    </row>
    <row r="252" s="15" customFormat="1">
      <c r="A252" s="15"/>
      <c r="B252" s="200"/>
      <c r="C252" s="15"/>
      <c r="D252" s="185" t="s">
        <v>156</v>
      </c>
      <c r="E252" s="201" t="s">
        <v>1</v>
      </c>
      <c r="F252" s="202" t="s">
        <v>159</v>
      </c>
      <c r="G252" s="15"/>
      <c r="H252" s="203">
        <v>0.874</v>
      </c>
      <c r="I252" s="204"/>
      <c r="J252" s="15"/>
      <c r="K252" s="15"/>
      <c r="L252" s="200"/>
      <c r="M252" s="205"/>
      <c r="N252" s="206"/>
      <c r="O252" s="206"/>
      <c r="P252" s="206"/>
      <c r="Q252" s="206"/>
      <c r="R252" s="206"/>
      <c r="S252" s="206"/>
      <c r="T252" s="207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T252" s="201" t="s">
        <v>156</v>
      </c>
      <c r="AU252" s="201" t="s">
        <v>20</v>
      </c>
      <c r="AV252" s="15" t="s">
        <v>154</v>
      </c>
      <c r="AW252" s="15" t="s">
        <v>41</v>
      </c>
      <c r="AX252" s="15" t="s">
        <v>90</v>
      </c>
      <c r="AY252" s="201" t="s">
        <v>148</v>
      </c>
    </row>
    <row r="253" s="2" customFormat="1" ht="16.5" customHeight="1">
      <c r="A253" s="39"/>
      <c r="B253" s="169"/>
      <c r="C253" s="170" t="s">
        <v>353</v>
      </c>
      <c r="D253" s="170" t="s">
        <v>150</v>
      </c>
      <c r="E253" s="171" t="s">
        <v>354</v>
      </c>
      <c r="F253" s="172" t="s">
        <v>355</v>
      </c>
      <c r="G253" s="173" t="s">
        <v>188</v>
      </c>
      <c r="H253" s="174">
        <v>3.0609999999999999</v>
      </c>
      <c r="I253" s="175"/>
      <c r="J253" s="176">
        <f>ROUND(I253*H253,2)</f>
        <v>0</v>
      </c>
      <c r="K253" s="177"/>
      <c r="L253" s="40"/>
      <c r="M253" s="178" t="s">
        <v>1</v>
      </c>
      <c r="N253" s="179" t="s">
        <v>50</v>
      </c>
      <c r="O253" s="78"/>
      <c r="P253" s="180">
        <f>O253*H253</f>
        <v>0</v>
      </c>
      <c r="Q253" s="180">
        <v>1.8907700000000001</v>
      </c>
      <c r="R253" s="180">
        <f>Q253*H253</f>
        <v>5.7876469699999999</v>
      </c>
      <c r="S253" s="180">
        <v>0</v>
      </c>
      <c r="T253" s="181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182" t="s">
        <v>154</v>
      </c>
      <c r="AT253" s="182" t="s">
        <v>150</v>
      </c>
      <c r="AU253" s="182" t="s">
        <v>20</v>
      </c>
      <c r="AY253" s="19" t="s">
        <v>148</v>
      </c>
      <c r="BE253" s="183">
        <f>IF(N253="základní",J253,0)</f>
        <v>0</v>
      </c>
      <c r="BF253" s="183">
        <f>IF(N253="snížená",J253,0)</f>
        <v>0</v>
      </c>
      <c r="BG253" s="183">
        <f>IF(N253="zákl. přenesená",J253,0)</f>
        <v>0</v>
      </c>
      <c r="BH253" s="183">
        <f>IF(N253="sníž. přenesená",J253,0)</f>
        <v>0</v>
      </c>
      <c r="BI253" s="183">
        <f>IF(N253="nulová",J253,0)</f>
        <v>0</v>
      </c>
      <c r="BJ253" s="19" t="s">
        <v>90</v>
      </c>
      <c r="BK253" s="183">
        <f>ROUND(I253*H253,2)</f>
        <v>0</v>
      </c>
      <c r="BL253" s="19" t="s">
        <v>154</v>
      </c>
      <c r="BM253" s="182" t="s">
        <v>356</v>
      </c>
    </row>
    <row r="254" s="13" customFormat="1">
      <c r="A254" s="13"/>
      <c r="B254" s="184"/>
      <c r="C254" s="13"/>
      <c r="D254" s="185" t="s">
        <v>156</v>
      </c>
      <c r="E254" s="186" t="s">
        <v>1</v>
      </c>
      <c r="F254" s="187" t="s">
        <v>357</v>
      </c>
      <c r="G254" s="13"/>
      <c r="H254" s="186" t="s">
        <v>1</v>
      </c>
      <c r="I254" s="188"/>
      <c r="J254" s="13"/>
      <c r="K254" s="13"/>
      <c r="L254" s="184"/>
      <c r="M254" s="189"/>
      <c r="N254" s="190"/>
      <c r="O254" s="190"/>
      <c r="P254" s="190"/>
      <c r="Q254" s="190"/>
      <c r="R254" s="190"/>
      <c r="S254" s="190"/>
      <c r="T254" s="191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186" t="s">
        <v>156</v>
      </c>
      <c r="AU254" s="186" t="s">
        <v>20</v>
      </c>
      <c r="AV254" s="13" t="s">
        <v>90</v>
      </c>
      <c r="AW254" s="13" t="s">
        <v>41</v>
      </c>
      <c r="AX254" s="13" t="s">
        <v>85</v>
      </c>
      <c r="AY254" s="186" t="s">
        <v>148</v>
      </c>
    </row>
    <row r="255" s="13" customFormat="1">
      <c r="A255" s="13"/>
      <c r="B255" s="184"/>
      <c r="C255" s="13"/>
      <c r="D255" s="185" t="s">
        <v>156</v>
      </c>
      <c r="E255" s="186" t="s">
        <v>1</v>
      </c>
      <c r="F255" s="187" t="s">
        <v>358</v>
      </c>
      <c r="G255" s="13"/>
      <c r="H255" s="186" t="s">
        <v>1</v>
      </c>
      <c r="I255" s="188"/>
      <c r="J255" s="13"/>
      <c r="K255" s="13"/>
      <c r="L255" s="184"/>
      <c r="M255" s="189"/>
      <c r="N255" s="190"/>
      <c r="O255" s="190"/>
      <c r="P255" s="190"/>
      <c r="Q255" s="190"/>
      <c r="R255" s="190"/>
      <c r="S255" s="190"/>
      <c r="T255" s="191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186" t="s">
        <v>156</v>
      </c>
      <c r="AU255" s="186" t="s">
        <v>20</v>
      </c>
      <c r="AV255" s="13" t="s">
        <v>90</v>
      </c>
      <c r="AW255" s="13" t="s">
        <v>41</v>
      </c>
      <c r="AX255" s="13" t="s">
        <v>85</v>
      </c>
      <c r="AY255" s="186" t="s">
        <v>148</v>
      </c>
    </row>
    <row r="256" s="14" customFormat="1">
      <c r="A256" s="14"/>
      <c r="B256" s="192"/>
      <c r="C256" s="14"/>
      <c r="D256" s="185" t="s">
        <v>156</v>
      </c>
      <c r="E256" s="193" t="s">
        <v>1</v>
      </c>
      <c r="F256" s="194" t="s">
        <v>359</v>
      </c>
      <c r="G256" s="14"/>
      <c r="H256" s="195">
        <v>4.0819999999999999</v>
      </c>
      <c r="I256" s="196"/>
      <c r="J256" s="14"/>
      <c r="K256" s="14"/>
      <c r="L256" s="192"/>
      <c r="M256" s="197"/>
      <c r="N256" s="198"/>
      <c r="O256" s="198"/>
      <c r="P256" s="198"/>
      <c r="Q256" s="198"/>
      <c r="R256" s="198"/>
      <c r="S256" s="198"/>
      <c r="T256" s="199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193" t="s">
        <v>156</v>
      </c>
      <c r="AU256" s="193" t="s">
        <v>20</v>
      </c>
      <c r="AV256" s="14" t="s">
        <v>20</v>
      </c>
      <c r="AW256" s="14" t="s">
        <v>41</v>
      </c>
      <c r="AX256" s="14" t="s">
        <v>85</v>
      </c>
      <c r="AY256" s="193" t="s">
        <v>148</v>
      </c>
    </row>
    <row r="257" s="13" customFormat="1">
      <c r="A257" s="13"/>
      <c r="B257" s="184"/>
      <c r="C257" s="13"/>
      <c r="D257" s="185" t="s">
        <v>156</v>
      </c>
      <c r="E257" s="186" t="s">
        <v>1</v>
      </c>
      <c r="F257" s="187" t="s">
        <v>360</v>
      </c>
      <c r="G257" s="13"/>
      <c r="H257" s="186" t="s">
        <v>1</v>
      </c>
      <c r="I257" s="188"/>
      <c r="J257" s="13"/>
      <c r="K257" s="13"/>
      <c r="L257" s="184"/>
      <c r="M257" s="189"/>
      <c r="N257" s="190"/>
      <c r="O257" s="190"/>
      <c r="P257" s="190"/>
      <c r="Q257" s="190"/>
      <c r="R257" s="190"/>
      <c r="S257" s="190"/>
      <c r="T257" s="191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186" t="s">
        <v>156</v>
      </c>
      <c r="AU257" s="186" t="s">
        <v>20</v>
      </c>
      <c r="AV257" s="13" t="s">
        <v>90</v>
      </c>
      <c r="AW257" s="13" t="s">
        <v>41</v>
      </c>
      <c r="AX257" s="13" t="s">
        <v>85</v>
      </c>
      <c r="AY257" s="186" t="s">
        <v>148</v>
      </c>
    </row>
    <row r="258" s="14" customFormat="1">
      <c r="A258" s="14"/>
      <c r="B258" s="192"/>
      <c r="C258" s="14"/>
      <c r="D258" s="185" t="s">
        <v>156</v>
      </c>
      <c r="E258" s="193" t="s">
        <v>1</v>
      </c>
      <c r="F258" s="194" t="s">
        <v>361</v>
      </c>
      <c r="G258" s="14"/>
      <c r="H258" s="195">
        <v>-1.0209999999999999</v>
      </c>
      <c r="I258" s="196"/>
      <c r="J258" s="14"/>
      <c r="K258" s="14"/>
      <c r="L258" s="192"/>
      <c r="M258" s="197"/>
      <c r="N258" s="198"/>
      <c r="O258" s="198"/>
      <c r="P258" s="198"/>
      <c r="Q258" s="198"/>
      <c r="R258" s="198"/>
      <c r="S258" s="198"/>
      <c r="T258" s="199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193" t="s">
        <v>156</v>
      </c>
      <c r="AU258" s="193" t="s">
        <v>20</v>
      </c>
      <c r="AV258" s="14" t="s">
        <v>20</v>
      </c>
      <c r="AW258" s="14" t="s">
        <v>41</v>
      </c>
      <c r="AX258" s="14" t="s">
        <v>85</v>
      </c>
      <c r="AY258" s="193" t="s">
        <v>148</v>
      </c>
    </row>
    <row r="259" s="15" customFormat="1">
      <c r="A259" s="15"/>
      <c r="B259" s="200"/>
      <c r="C259" s="15"/>
      <c r="D259" s="185" t="s">
        <v>156</v>
      </c>
      <c r="E259" s="201" t="s">
        <v>1</v>
      </c>
      <c r="F259" s="202" t="s">
        <v>159</v>
      </c>
      <c r="G259" s="15"/>
      <c r="H259" s="203">
        <v>3.0609999999999999</v>
      </c>
      <c r="I259" s="204"/>
      <c r="J259" s="15"/>
      <c r="K259" s="15"/>
      <c r="L259" s="200"/>
      <c r="M259" s="205"/>
      <c r="N259" s="206"/>
      <c r="O259" s="206"/>
      <c r="P259" s="206"/>
      <c r="Q259" s="206"/>
      <c r="R259" s="206"/>
      <c r="S259" s="206"/>
      <c r="T259" s="207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T259" s="201" t="s">
        <v>156</v>
      </c>
      <c r="AU259" s="201" t="s">
        <v>20</v>
      </c>
      <c r="AV259" s="15" t="s">
        <v>154</v>
      </c>
      <c r="AW259" s="15" t="s">
        <v>41</v>
      </c>
      <c r="AX259" s="15" t="s">
        <v>90</v>
      </c>
      <c r="AY259" s="201" t="s">
        <v>148</v>
      </c>
    </row>
    <row r="260" s="12" customFormat="1" ht="22.8" customHeight="1">
      <c r="A260" s="12"/>
      <c r="B260" s="156"/>
      <c r="C260" s="12"/>
      <c r="D260" s="157" t="s">
        <v>84</v>
      </c>
      <c r="E260" s="167" t="s">
        <v>175</v>
      </c>
      <c r="F260" s="167" t="s">
        <v>362</v>
      </c>
      <c r="G260" s="12"/>
      <c r="H260" s="12"/>
      <c r="I260" s="159"/>
      <c r="J260" s="168">
        <f>BK260</f>
        <v>0</v>
      </c>
      <c r="K260" s="12"/>
      <c r="L260" s="156"/>
      <c r="M260" s="161"/>
      <c r="N260" s="162"/>
      <c r="O260" s="162"/>
      <c r="P260" s="163">
        <f>SUM(P261:P295)</f>
        <v>0</v>
      </c>
      <c r="Q260" s="162"/>
      <c r="R260" s="163">
        <f>SUM(R261:R295)</f>
        <v>8.9056119999999996</v>
      </c>
      <c r="S260" s="162"/>
      <c r="T260" s="164">
        <f>SUM(T261:T295)</f>
        <v>0</v>
      </c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R260" s="157" t="s">
        <v>90</v>
      </c>
      <c r="AT260" s="165" t="s">
        <v>84</v>
      </c>
      <c r="AU260" s="165" t="s">
        <v>90</v>
      </c>
      <c r="AY260" s="157" t="s">
        <v>148</v>
      </c>
      <c r="BK260" s="166">
        <f>SUM(BK261:BK295)</f>
        <v>0</v>
      </c>
    </row>
    <row r="261" s="2" customFormat="1" ht="16.5" customHeight="1">
      <c r="A261" s="39"/>
      <c r="B261" s="169"/>
      <c r="C261" s="170" t="s">
        <v>363</v>
      </c>
      <c r="D261" s="170" t="s">
        <v>150</v>
      </c>
      <c r="E261" s="171" t="s">
        <v>364</v>
      </c>
      <c r="F261" s="172" t="s">
        <v>365</v>
      </c>
      <c r="G261" s="173" t="s">
        <v>153</v>
      </c>
      <c r="H261" s="174">
        <v>25</v>
      </c>
      <c r="I261" s="175"/>
      <c r="J261" s="176">
        <f>ROUND(I261*H261,2)</f>
        <v>0</v>
      </c>
      <c r="K261" s="177"/>
      <c r="L261" s="40"/>
      <c r="M261" s="178" t="s">
        <v>1</v>
      </c>
      <c r="N261" s="179" t="s">
        <v>50</v>
      </c>
      <c r="O261" s="78"/>
      <c r="P261" s="180">
        <f>O261*H261</f>
        <v>0</v>
      </c>
      <c r="Q261" s="180">
        <v>0</v>
      </c>
      <c r="R261" s="180">
        <f>Q261*H261</f>
        <v>0</v>
      </c>
      <c r="S261" s="180">
        <v>0</v>
      </c>
      <c r="T261" s="181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182" t="s">
        <v>154</v>
      </c>
      <c r="AT261" s="182" t="s">
        <v>150</v>
      </c>
      <c r="AU261" s="182" t="s">
        <v>20</v>
      </c>
      <c r="AY261" s="19" t="s">
        <v>148</v>
      </c>
      <c r="BE261" s="183">
        <f>IF(N261="základní",J261,0)</f>
        <v>0</v>
      </c>
      <c r="BF261" s="183">
        <f>IF(N261="snížená",J261,0)</f>
        <v>0</v>
      </c>
      <c r="BG261" s="183">
        <f>IF(N261="zákl. přenesená",J261,0)</f>
        <v>0</v>
      </c>
      <c r="BH261" s="183">
        <f>IF(N261="sníž. přenesená",J261,0)</f>
        <v>0</v>
      </c>
      <c r="BI261" s="183">
        <f>IF(N261="nulová",J261,0)</f>
        <v>0</v>
      </c>
      <c r="BJ261" s="19" t="s">
        <v>90</v>
      </c>
      <c r="BK261" s="183">
        <f>ROUND(I261*H261,2)</f>
        <v>0</v>
      </c>
      <c r="BL261" s="19" t="s">
        <v>154</v>
      </c>
      <c r="BM261" s="182" t="s">
        <v>366</v>
      </c>
    </row>
    <row r="262" s="2" customFormat="1" ht="24.15" customHeight="1">
      <c r="A262" s="39"/>
      <c r="B262" s="169"/>
      <c r="C262" s="170" t="s">
        <v>367</v>
      </c>
      <c r="D262" s="170" t="s">
        <v>150</v>
      </c>
      <c r="E262" s="171" t="s">
        <v>368</v>
      </c>
      <c r="F262" s="172" t="s">
        <v>369</v>
      </c>
      <c r="G262" s="173" t="s">
        <v>153</v>
      </c>
      <c r="H262" s="174">
        <v>50</v>
      </c>
      <c r="I262" s="175"/>
      <c r="J262" s="176">
        <f>ROUND(I262*H262,2)</f>
        <v>0</v>
      </c>
      <c r="K262" s="177"/>
      <c r="L262" s="40"/>
      <c r="M262" s="178" t="s">
        <v>1</v>
      </c>
      <c r="N262" s="179" t="s">
        <v>50</v>
      </c>
      <c r="O262" s="78"/>
      <c r="P262" s="180">
        <f>O262*H262</f>
        <v>0</v>
      </c>
      <c r="Q262" s="180">
        <v>0</v>
      </c>
      <c r="R262" s="180">
        <f>Q262*H262</f>
        <v>0</v>
      </c>
      <c r="S262" s="180">
        <v>0</v>
      </c>
      <c r="T262" s="181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182" t="s">
        <v>154</v>
      </c>
      <c r="AT262" s="182" t="s">
        <v>150</v>
      </c>
      <c r="AU262" s="182" t="s">
        <v>20</v>
      </c>
      <c r="AY262" s="19" t="s">
        <v>148</v>
      </c>
      <c r="BE262" s="183">
        <f>IF(N262="základní",J262,0)</f>
        <v>0</v>
      </c>
      <c r="BF262" s="183">
        <f>IF(N262="snížená",J262,0)</f>
        <v>0</v>
      </c>
      <c r="BG262" s="183">
        <f>IF(N262="zákl. přenesená",J262,0)</f>
        <v>0</v>
      </c>
      <c r="BH262" s="183">
        <f>IF(N262="sníž. přenesená",J262,0)</f>
        <v>0</v>
      </c>
      <c r="BI262" s="183">
        <f>IF(N262="nulová",J262,0)</f>
        <v>0</v>
      </c>
      <c r="BJ262" s="19" t="s">
        <v>90</v>
      </c>
      <c r="BK262" s="183">
        <f>ROUND(I262*H262,2)</f>
        <v>0</v>
      </c>
      <c r="BL262" s="19" t="s">
        <v>154</v>
      </c>
      <c r="BM262" s="182" t="s">
        <v>370</v>
      </c>
    </row>
    <row r="263" s="2" customFormat="1" ht="44.25" customHeight="1">
      <c r="A263" s="39"/>
      <c r="B263" s="169"/>
      <c r="C263" s="170" t="s">
        <v>28</v>
      </c>
      <c r="D263" s="170" t="s">
        <v>150</v>
      </c>
      <c r="E263" s="171" t="s">
        <v>371</v>
      </c>
      <c r="F263" s="172" t="s">
        <v>372</v>
      </c>
      <c r="G263" s="173" t="s">
        <v>153</v>
      </c>
      <c r="H263" s="174">
        <v>72</v>
      </c>
      <c r="I263" s="175"/>
      <c r="J263" s="176">
        <f>ROUND(I263*H263,2)</f>
        <v>0</v>
      </c>
      <c r="K263" s="177"/>
      <c r="L263" s="40"/>
      <c r="M263" s="178" t="s">
        <v>1</v>
      </c>
      <c r="N263" s="179" t="s">
        <v>50</v>
      </c>
      <c r="O263" s="78"/>
      <c r="P263" s="180">
        <f>O263*H263</f>
        <v>0</v>
      </c>
      <c r="Q263" s="180">
        <v>0.0086</v>
      </c>
      <c r="R263" s="180">
        <f>Q263*H263</f>
        <v>0.61919999999999997</v>
      </c>
      <c r="S263" s="180">
        <v>0</v>
      </c>
      <c r="T263" s="181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182" t="s">
        <v>154</v>
      </c>
      <c r="AT263" s="182" t="s">
        <v>150</v>
      </c>
      <c r="AU263" s="182" t="s">
        <v>20</v>
      </c>
      <c r="AY263" s="19" t="s">
        <v>148</v>
      </c>
      <c r="BE263" s="183">
        <f>IF(N263="základní",J263,0)</f>
        <v>0</v>
      </c>
      <c r="BF263" s="183">
        <f>IF(N263="snížená",J263,0)</f>
        <v>0</v>
      </c>
      <c r="BG263" s="183">
        <f>IF(N263="zákl. přenesená",J263,0)</f>
        <v>0</v>
      </c>
      <c r="BH263" s="183">
        <f>IF(N263="sníž. přenesená",J263,0)</f>
        <v>0</v>
      </c>
      <c r="BI263" s="183">
        <f>IF(N263="nulová",J263,0)</f>
        <v>0</v>
      </c>
      <c r="BJ263" s="19" t="s">
        <v>90</v>
      </c>
      <c r="BK263" s="183">
        <f>ROUND(I263*H263,2)</f>
        <v>0</v>
      </c>
      <c r="BL263" s="19" t="s">
        <v>154</v>
      </c>
      <c r="BM263" s="182" t="s">
        <v>373</v>
      </c>
    </row>
    <row r="264" s="2" customFormat="1" ht="16.5" customHeight="1">
      <c r="A264" s="39"/>
      <c r="B264" s="169"/>
      <c r="C264" s="216" t="s">
        <v>374</v>
      </c>
      <c r="D264" s="216" t="s">
        <v>251</v>
      </c>
      <c r="E264" s="217" t="s">
        <v>375</v>
      </c>
      <c r="F264" s="218" t="s">
        <v>376</v>
      </c>
      <c r="G264" s="219" t="s">
        <v>153</v>
      </c>
      <c r="H264" s="220">
        <v>75.599999999999994</v>
      </c>
      <c r="I264" s="221"/>
      <c r="J264" s="222">
        <f>ROUND(I264*H264,2)</f>
        <v>0</v>
      </c>
      <c r="K264" s="223"/>
      <c r="L264" s="224"/>
      <c r="M264" s="225" t="s">
        <v>1</v>
      </c>
      <c r="N264" s="226" t="s">
        <v>50</v>
      </c>
      <c r="O264" s="78"/>
      <c r="P264" s="180">
        <f>O264*H264</f>
        <v>0</v>
      </c>
      <c r="Q264" s="180">
        <v>0.0014</v>
      </c>
      <c r="R264" s="180">
        <f>Q264*H264</f>
        <v>0.10583999999999999</v>
      </c>
      <c r="S264" s="180">
        <v>0</v>
      </c>
      <c r="T264" s="181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182" t="s">
        <v>185</v>
      </c>
      <c r="AT264" s="182" t="s">
        <v>251</v>
      </c>
      <c r="AU264" s="182" t="s">
        <v>20</v>
      </c>
      <c r="AY264" s="19" t="s">
        <v>148</v>
      </c>
      <c r="BE264" s="183">
        <f>IF(N264="základní",J264,0)</f>
        <v>0</v>
      </c>
      <c r="BF264" s="183">
        <f>IF(N264="snížená",J264,0)</f>
        <v>0</v>
      </c>
      <c r="BG264" s="183">
        <f>IF(N264="zákl. přenesená",J264,0)</f>
        <v>0</v>
      </c>
      <c r="BH264" s="183">
        <f>IF(N264="sníž. přenesená",J264,0)</f>
        <v>0</v>
      </c>
      <c r="BI264" s="183">
        <f>IF(N264="nulová",J264,0)</f>
        <v>0</v>
      </c>
      <c r="BJ264" s="19" t="s">
        <v>90</v>
      </c>
      <c r="BK264" s="183">
        <f>ROUND(I264*H264,2)</f>
        <v>0</v>
      </c>
      <c r="BL264" s="19" t="s">
        <v>154</v>
      </c>
      <c r="BM264" s="182" t="s">
        <v>377</v>
      </c>
    </row>
    <row r="265" s="14" customFormat="1">
      <c r="A265" s="14"/>
      <c r="B265" s="192"/>
      <c r="C265" s="14"/>
      <c r="D265" s="185" t="s">
        <v>156</v>
      </c>
      <c r="E265" s="14"/>
      <c r="F265" s="194" t="s">
        <v>378</v>
      </c>
      <c r="G265" s="14"/>
      <c r="H265" s="195">
        <v>75.599999999999994</v>
      </c>
      <c r="I265" s="196"/>
      <c r="J265" s="14"/>
      <c r="K265" s="14"/>
      <c r="L265" s="192"/>
      <c r="M265" s="197"/>
      <c r="N265" s="198"/>
      <c r="O265" s="198"/>
      <c r="P265" s="198"/>
      <c r="Q265" s="198"/>
      <c r="R265" s="198"/>
      <c r="S265" s="198"/>
      <c r="T265" s="199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193" t="s">
        <v>156</v>
      </c>
      <c r="AU265" s="193" t="s">
        <v>20</v>
      </c>
      <c r="AV265" s="14" t="s">
        <v>20</v>
      </c>
      <c r="AW265" s="14" t="s">
        <v>3</v>
      </c>
      <c r="AX265" s="14" t="s">
        <v>90</v>
      </c>
      <c r="AY265" s="193" t="s">
        <v>148</v>
      </c>
    </row>
    <row r="266" s="2" customFormat="1" ht="16.5" customHeight="1">
      <c r="A266" s="39"/>
      <c r="B266" s="169"/>
      <c r="C266" s="170" t="s">
        <v>379</v>
      </c>
      <c r="D266" s="170" t="s">
        <v>150</v>
      </c>
      <c r="E266" s="171" t="s">
        <v>380</v>
      </c>
      <c r="F266" s="172" t="s">
        <v>381</v>
      </c>
      <c r="G266" s="173" t="s">
        <v>153</v>
      </c>
      <c r="H266" s="174">
        <v>72</v>
      </c>
      <c r="I266" s="175"/>
      <c r="J266" s="176">
        <f>ROUND(I266*H266,2)</f>
        <v>0</v>
      </c>
      <c r="K266" s="177"/>
      <c r="L266" s="40"/>
      <c r="M266" s="178" t="s">
        <v>1</v>
      </c>
      <c r="N266" s="179" t="s">
        <v>50</v>
      </c>
      <c r="O266" s="78"/>
      <c r="P266" s="180">
        <f>O266*H266</f>
        <v>0</v>
      </c>
      <c r="Q266" s="180">
        <v>0.0020999999999999999</v>
      </c>
      <c r="R266" s="180">
        <f>Q266*H266</f>
        <v>0.1512</v>
      </c>
      <c r="S266" s="180">
        <v>0</v>
      </c>
      <c r="T266" s="181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182" t="s">
        <v>154</v>
      </c>
      <c r="AT266" s="182" t="s">
        <v>150</v>
      </c>
      <c r="AU266" s="182" t="s">
        <v>20</v>
      </c>
      <c r="AY266" s="19" t="s">
        <v>148</v>
      </c>
      <c r="BE266" s="183">
        <f>IF(N266="základní",J266,0)</f>
        <v>0</v>
      </c>
      <c r="BF266" s="183">
        <f>IF(N266="snížená",J266,0)</f>
        <v>0</v>
      </c>
      <c r="BG266" s="183">
        <f>IF(N266="zákl. přenesená",J266,0)</f>
        <v>0</v>
      </c>
      <c r="BH266" s="183">
        <f>IF(N266="sníž. přenesená",J266,0)</f>
        <v>0</v>
      </c>
      <c r="BI266" s="183">
        <f>IF(N266="nulová",J266,0)</f>
        <v>0</v>
      </c>
      <c r="BJ266" s="19" t="s">
        <v>90</v>
      </c>
      <c r="BK266" s="183">
        <f>ROUND(I266*H266,2)</f>
        <v>0</v>
      </c>
      <c r="BL266" s="19" t="s">
        <v>154</v>
      </c>
      <c r="BM266" s="182" t="s">
        <v>382</v>
      </c>
    </row>
    <row r="267" s="2" customFormat="1" ht="16.5" customHeight="1">
      <c r="A267" s="39"/>
      <c r="B267" s="169"/>
      <c r="C267" s="170" t="s">
        <v>383</v>
      </c>
      <c r="D267" s="170" t="s">
        <v>150</v>
      </c>
      <c r="E267" s="171" t="s">
        <v>384</v>
      </c>
      <c r="F267" s="172" t="s">
        <v>385</v>
      </c>
      <c r="G267" s="173" t="s">
        <v>153</v>
      </c>
      <c r="H267" s="174">
        <v>288</v>
      </c>
      <c r="I267" s="175"/>
      <c r="J267" s="176">
        <f>ROUND(I267*H267,2)</f>
        <v>0</v>
      </c>
      <c r="K267" s="177"/>
      <c r="L267" s="40"/>
      <c r="M267" s="178" t="s">
        <v>1</v>
      </c>
      <c r="N267" s="179" t="s">
        <v>50</v>
      </c>
      <c r="O267" s="78"/>
      <c r="P267" s="180">
        <f>O267*H267</f>
        <v>0</v>
      </c>
      <c r="Q267" s="180">
        <v>0.00025999999999999998</v>
      </c>
      <c r="R267" s="180">
        <f>Q267*H267</f>
        <v>0.074879999999999988</v>
      </c>
      <c r="S267" s="180">
        <v>0</v>
      </c>
      <c r="T267" s="181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182" t="s">
        <v>154</v>
      </c>
      <c r="AT267" s="182" t="s">
        <v>150</v>
      </c>
      <c r="AU267" s="182" t="s">
        <v>20</v>
      </c>
      <c r="AY267" s="19" t="s">
        <v>148</v>
      </c>
      <c r="BE267" s="183">
        <f>IF(N267="základní",J267,0)</f>
        <v>0</v>
      </c>
      <c r="BF267" s="183">
        <f>IF(N267="snížená",J267,0)</f>
        <v>0</v>
      </c>
      <c r="BG267" s="183">
        <f>IF(N267="zákl. přenesená",J267,0)</f>
        <v>0</v>
      </c>
      <c r="BH267" s="183">
        <f>IF(N267="sníž. přenesená",J267,0)</f>
        <v>0</v>
      </c>
      <c r="BI267" s="183">
        <f>IF(N267="nulová",J267,0)</f>
        <v>0</v>
      </c>
      <c r="BJ267" s="19" t="s">
        <v>90</v>
      </c>
      <c r="BK267" s="183">
        <f>ROUND(I267*H267,2)</f>
        <v>0</v>
      </c>
      <c r="BL267" s="19" t="s">
        <v>154</v>
      </c>
      <c r="BM267" s="182" t="s">
        <v>386</v>
      </c>
    </row>
    <row r="268" s="14" customFormat="1">
      <c r="A268" s="14"/>
      <c r="B268" s="192"/>
      <c r="C268" s="14"/>
      <c r="D268" s="185" t="s">
        <v>156</v>
      </c>
      <c r="E268" s="193" t="s">
        <v>1</v>
      </c>
      <c r="F268" s="194" t="s">
        <v>387</v>
      </c>
      <c r="G268" s="14"/>
      <c r="H268" s="195">
        <v>288</v>
      </c>
      <c r="I268" s="196"/>
      <c r="J268" s="14"/>
      <c r="K268" s="14"/>
      <c r="L268" s="192"/>
      <c r="M268" s="197"/>
      <c r="N268" s="198"/>
      <c r="O268" s="198"/>
      <c r="P268" s="198"/>
      <c r="Q268" s="198"/>
      <c r="R268" s="198"/>
      <c r="S268" s="198"/>
      <c r="T268" s="199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193" t="s">
        <v>156</v>
      </c>
      <c r="AU268" s="193" t="s">
        <v>20</v>
      </c>
      <c r="AV268" s="14" t="s">
        <v>20</v>
      </c>
      <c r="AW268" s="14" t="s">
        <v>41</v>
      </c>
      <c r="AX268" s="14" t="s">
        <v>85</v>
      </c>
      <c r="AY268" s="193" t="s">
        <v>148</v>
      </c>
    </row>
    <row r="269" s="15" customFormat="1">
      <c r="A269" s="15"/>
      <c r="B269" s="200"/>
      <c r="C269" s="15"/>
      <c r="D269" s="185" t="s">
        <v>156</v>
      </c>
      <c r="E269" s="201" t="s">
        <v>1</v>
      </c>
      <c r="F269" s="202" t="s">
        <v>159</v>
      </c>
      <c r="G269" s="15"/>
      <c r="H269" s="203">
        <v>288</v>
      </c>
      <c r="I269" s="204"/>
      <c r="J269" s="15"/>
      <c r="K269" s="15"/>
      <c r="L269" s="200"/>
      <c r="M269" s="205"/>
      <c r="N269" s="206"/>
      <c r="O269" s="206"/>
      <c r="P269" s="206"/>
      <c r="Q269" s="206"/>
      <c r="R269" s="206"/>
      <c r="S269" s="206"/>
      <c r="T269" s="207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T269" s="201" t="s">
        <v>156</v>
      </c>
      <c r="AU269" s="201" t="s">
        <v>20</v>
      </c>
      <c r="AV269" s="15" t="s">
        <v>154</v>
      </c>
      <c r="AW269" s="15" t="s">
        <v>41</v>
      </c>
      <c r="AX269" s="15" t="s">
        <v>90</v>
      </c>
      <c r="AY269" s="201" t="s">
        <v>148</v>
      </c>
    </row>
    <row r="270" s="2" customFormat="1" ht="21.75" customHeight="1">
      <c r="A270" s="39"/>
      <c r="B270" s="169"/>
      <c r="C270" s="170" t="s">
        <v>388</v>
      </c>
      <c r="D270" s="170" t="s">
        <v>150</v>
      </c>
      <c r="E270" s="171" t="s">
        <v>389</v>
      </c>
      <c r="F270" s="172" t="s">
        <v>390</v>
      </c>
      <c r="G270" s="173" t="s">
        <v>153</v>
      </c>
      <c r="H270" s="174">
        <v>50</v>
      </c>
      <c r="I270" s="175"/>
      <c r="J270" s="176">
        <f>ROUND(I270*H270,2)</f>
        <v>0</v>
      </c>
      <c r="K270" s="177"/>
      <c r="L270" s="40"/>
      <c r="M270" s="178" t="s">
        <v>1</v>
      </c>
      <c r="N270" s="179" t="s">
        <v>50</v>
      </c>
      <c r="O270" s="78"/>
      <c r="P270" s="180">
        <f>O270*H270</f>
        <v>0</v>
      </c>
      <c r="Q270" s="180">
        <v>0.0054599999999999996</v>
      </c>
      <c r="R270" s="180">
        <f>Q270*H270</f>
        <v>0.27299999999999996</v>
      </c>
      <c r="S270" s="180">
        <v>0</v>
      </c>
      <c r="T270" s="181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182" t="s">
        <v>154</v>
      </c>
      <c r="AT270" s="182" t="s">
        <v>150</v>
      </c>
      <c r="AU270" s="182" t="s">
        <v>20</v>
      </c>
      <c r="AY270" s="19" t="s">
        <v>148</v>
      </c>
      <c r="BE270" s="183">
        <f>IF(N270="základní",J270,0)</f>
        <v>0</v>
      </c>
      <c r="BF270" s="183">
        <f>IF(N270="snížená",J270,0)</f>
        <v>0</v>
      </c>
      <c r="BG270" s="183">
        <f>IF(N270="zákl. přenesená",J270,0)</f>
        <v>0</v>
      </c>
      <c r="BH270" s="183">
        <f>IF(N270="sníž. přenesená",J270,0)</f>
        <v>0</v>
      </c>
      <c r="BI270" s="183">
        <f>IF(N270="nulová",J270,0)</f>
        <v>0</v>
      </c>
      <c r="BJ270" s="19" t="s">
        <v>90</v>
      </c>
      <c r="BK270" s="183">
        <f>ROUND(I270*H270,2)</f>
        <v>0</v>
      </c>
      <c r="BL270" s="19" t="s">
        <v>154</v>
      </c>
      <c r="BM270" s="182" t="s">
        <v>391</v>
      </c>
    </row>
    <row r="271" s="13" customFormat="1">
      <c r="A271" s="13"/>
      <c r="B271" s="184"/>
      <c r="C271" s="13"/>
      <c r="D271" s="185" t="s">
        <v>156</v>
      </c>
      <c r="E271" s="186" t="s">
        <v>1</v>
      </c>
      <c r="F271" s="187" t="s">
        <v>392</v>
      </c>
      <c r="G271" s="13"/>
      <c r="H271" s="186" t="s">
        <v>1</v>
      </c>
      <c r="I271" s="188"/>
      <c r="J271" s="13"/>
      <c r="K271" s="13"/>
      <c r="L271" s="184"/>
      <c r="M271" s="189"/>
      <c r="N271" s="190"/>
      <c r="O271" s="190"/>
      <c r="P271" s="190"/>
      <c r="Q271" s="190"/>
      <c r="R271" s="190"/>
      <c r="S271" s="190"/>
      <c r="T271" s="191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186" t="s">
        <v>156</v>
      </c>
      <c r="AU271" s="186" t="s">
        <v>20</v>
      </c>
      <c r="AV271" s="13" t="s">
        <v>90</v>
      </c>
      <c r="AW271" s="13" t="s">
        <v>41</v>
      </c>
      <c r="AX271" s="13" t="s">
        <v>85</v>
      </c>
      <c r="AY271" s="186" t="s">
        <v>148</v>
      </c>
    </row>
    <row r="272" s="13" customFormat="1">
      <c r="A272" s="13"/>
      <c r="B272" s="184"/>
      <c r="C272" s="13"/>
      <c r="D272" s="185" t="s">
        <v>156</v>
      </c>
      <c r="E272" s="186" t="s">
        <v>1</v>
      </c>
      <c r="F272" s="187" t="s">
        <v>393</v>
      </c>
      <c r="G272" s="13"/>
      <c r="H272" s="186" t="s">
        <v>1</v>
      </c>
      <c r="I272" s="188"/>
      <c r="J272" s="13"/>
      <c r="K272" s="13"/>
      <c r="L272" s="184"/>
      <c r="M272" s="189"/>
      <c r="N272" s="190"/>
      <c r="O272" s="190"/>
      <c r="P272" s="190"/>
      <c r="Q272" s="190"/>
      <c r="R272" s="190"/>
      <c r="S272" s="190"/>
      <c r="T272" s="191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186" t="s">
        <v>156</v>
      </c>
      <c r="AU272" s="186" t="s">
        <v>20</v>
      </c>
      <c r="AV272" s="13" t="s">
        <v>90</v>
      </c>
      <c r="AW272" s="13" t="s">
        <v>41</v>
      </c>
      <c r="AX272" s="13" t="s">
        <v>85</v>
      </c>
      <c r="AY272" s="186" t="s">
        <v>148</v>
      </c>
    </row>
    <row r="273" s="14" customFormat="1">
      <c r="A273" s="14"/>
      <c r="B273" s="192"/>
      <c r="C273" s="14"/>
      <c r="D273" s="185" t="s">
        <v>156</v>
      </c>
      <c r="E273" s="193" t="s">
        <v>1</v>
      </c>
      <c r="F273" s="194" t="s">
        <v>394</v>
      </c>
      <c r="G273" s="14"/>
      <c r="H273" s="195">
        <v>50</v>
      </c>
      <c r="I273" s="196"/>
      <c r="J273" s="14"/>
      <c r="K273" s="14"/>
      <c r="L273" s="192"/>
      <c r="M273" s="197"/>
      <c r="N273" s="198"/>
      <c r="O273" s="198"/>
      <c r="P273" s="198"/>
      <c r="Q273" s="198"/>
      <c r="R273" s="198"/>
      <c r="S273" s="198"/>
      <c r="T273" s="199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193" t="s">
        <v>156</v>
      </c>
      <c r="AU273" s="193" t="s">
        <v>20</v>
      </c>
      <c r="AV273" s="14" t="s">
        <v>20</v>
      </c>
      <c r="AW273" s="14" t="s">
        <v>41</v>
      </c>
      <c r="AX273" s="14" t="s">
        <v>85</v>
      </c>
      <c r="AY273" s="193" t="s">
        <v>148</v>
      </c>
    </row>
    <row r="274" s="15" customFormat="1">
      <c r="A274" s="15"/>
      <c r="B274" s="200"/>
      <c r="C274" s="15"/>
      <c r="D274" s="185" t="s">
        <v>156</v>
      </c>
      <c r="E274" s="201" t="s">
        <v>1</v>
      </c>
      <c r="F274" s="202" t="s">
        <v>159</v>
      </c>
      <c r="G274" s="15"/>
      <c r="H274" s="203">
        <v>50</v>
      </c>
      <c r="I274" s="204"/>
      <c r="J274" s="15"/>
      <c r="K274" s="15"/>
      <c r="L274" s="200"/>
      <c r="M274" s="205"/>
      <c r="N274" s="206"/>
      <c r="O274" s="206"/>
      <c r="P274" s="206"/>
      <c r="Q274" s="206"/>
      <c r="R274" s="206"/>
      <c r="S274" s="206"/>
      <c r="T274" s="207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T274" s="201" t="s">
        <v>156</v>
      </c>
      <c r="AU274" s="201" t="s">
        <v>20</v>
      </c>
      <c r="AV274" s="15" t="s">
        <v>154</v>
      </c>
      <c r="AW274" s="15" t="s">
        <v>41</v>
      </c>
      <c r="AX274" s="15" t="s">
        <v>90</v>
      </c>
      <c r="AY274" s="201" t="s">
        <v>148</v>
      </c>
    </row>
    <row r="275" s="2" customFormat="1" ht="24.15" customHeight="1">
      <c r="A275" s="39"/>
      <c r="B275" s="169"/>
      <c r="C275" s="170" t="s">
        <v>395</v>
      </c>
      <c r="D275" s="170" t="s">
        <v>150</v>
      </c>
      <c r="E275" s="171" t="s">
        <v>396</v>
      </c>
      <c r="F275" s="172" t="s">
        <v>397</v>
      </c>
      <c r="G275" s="173" t="s">
        <v>153</v>
      </c>
      <c r="H275" s="174">
        <v>400</v>
      </c>
      <c r="I275" s="175"/>
      <c r="J275" s="176">
        <f>ROUND(I275*H275,2)</f>
        <v>0</v>
      </c>
      <c r="K275" s="177"/>
      <c r="L275" s="40"/>
      <c r="M275" s="178" t="s">
        <v>1</v>
      </c>
      <c r="N275" s="179" t="s">
        <v>50</v>
      </c>
      <c r="O275" s="78"/>
      <c r="P275" s="180">
        <f>O275*H275</f>
        <v>0</v>
      </c>
      <c r="Q275" s="180">
        <v>0.0020999999999999999</v>
      </c>
      <c r="R275" s="180">
        <f>Q275*H275</f>
        <v>0.83999999999999997</v>
      </c>
      <c r="S275" s="180">
        <v>0</v>
      </c>
      <c r="T275" s="181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182" t="s">
        <v>154</v>
      </c>
      <c r="AT275" s="182" t="s">
        <v>150</v>
      </c>
      <c r="AU275" s="182" t="s">
        <v>20</v>
      </c>
      <c r="AY275" s="19" t="s">
        <v>148</v>
      </c>
      <c r="BE275" s="183">
        <f>IF(N275="základní",J275,0)</f>
        <v>0</v>
      </c>
      <c r="BF275" s="183">
        <f>IF(N275="snížená",J275,0)</f>
        <v>0</v>
      </c>
      <c r="BG275" s="183">
        <f>IF(N275="zákl. přenesená",J275,0)</f>
        <v>0</v>
      </c>
      <c r="BH275" s="183">
        <f>IF(N275="sníž. přenesená",J275,0)</f>
        <v>0</v>
      </c>
      <c r="BI275" s="183">
        <f>IF(N275="nulová",J275,0)</f>
        <v>0</v>
      </c>
      <c r="BJ275" s="19" t="s">
        <v>90</v>
      </c>
      <c r="BK275" s="183">
        <f>ROUND(I275*H275,2)</f>
        <v>0</v>
      </c>
      <c r="BL275" s="19" t="s">
        <v>154</v>
      </c>
      <c r="BM275" s="182" t="s">
        <v>398</v>
      </c>
    </row>
    <row r="276" s="14" customFormat="1">
      <c r="A276" s="14"/>
      <c r="B276" s="192"/>
      <c r="C276" s="14"/>
      <c r="D276" s="185" t="s">
        <v>156</v>
      </c>
      <c r="E276" s="193" t="s">
        <v>1</v>
      </c>
      <c r="F276" s="194" t="s">
        <v>399</v>
      </c>
      <c r="G276" s="14"/>
      <c r="H276" s="195">
        <v>400</v>
      </c>
      <c r="I276" s="196"/>
      <c r="J276" s="14"/>
      <c r="K276" s="14"/>
      <c r="L276" s="192"/>
      <c r="M276" s="197"/>
      <c r="N276" s="198"/>
      <c r="O276" s="198"/>
      <c r="P276" s="198"/>
      <c r="Q276" s="198"/>
      <c r="R276" s="198"/>
      <c r="S276" s="198"/>
      <c r="T276" s="199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193" t="s">
        <v>156</v>
      </c>
      <c r="AU276" s="193" t="s">
        <v>20</v>
      </c>
      <c r="AV276" s="14" t="s">
        <v>20</v>
      </c>
      <c r="AW276" s="14" t="s">
        <v>41</v>
      </c>
      <c r="AX276" s="14" t="s">
        <v>85</v>
      </c>
      <c r="AY276" s="193" t="s">
        <v>148</v>
      </c>
    </row>
    <row r="277" s="15" customFormat="1">
      <c r="A277" s="15"/>
      <c r="B277" s="200"/>
      <c r="C277" s="15"/>
      <c r="D277" s="185" t="s">
        <v>156</v>
      </c>
      <c r="E277" s="201" t="s">
        <v>1</v>
      </c>
      <c r="F277" s="202" t="s">
        <v>159</v>
      </c>
      <c r="G277" s="15"/>
      <c r="H277" s="203">
        <v>400</v>
      </c>
      <c r="I277" s="204"/>
      <c r="J277" s="15"/>
      <c r="K277" s="15"/>
      <c r="L277" s="200"/>
      <c r="M277" s="205"/>
      <c r="N277" s="206"/>
      <c r="O277" s="206"/>
      <c r="P277" s="206"/>
      <c r="Q277" s="206"/>
      <c r="R277" s="206"/>
      <c r="S277" s="206"/>
      <c r="T277" s="207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T277" s="201" t="s">
        <v>156</v>
      </c>
      <c r="AU277" s="201" t="s">
        <v>20</v>
      </c>
      <c r="AV277" s="15" t="s">
        <v>154</v>
      </c>
      <c r="AW277" s="15" t="s">
        <v>41</v>
      </c>
      <c r="AX277" s="15" t="s">
        <v>90</v>
      </c>
      <c r="AY277" s="201" t="s">
        <v>148</v>
      </c>
    </row>
    <row r="278" s="2" customFormat="1" ht="24.15" customHeight="1">
      <c r="A278" s="39"/>
      <c r="B278" s="169"/>
      <c r="C278" s="170" t="s">
        <v>400</v>
      </c>
      <c r="D278" s="170" t="s">
        <v>150</v>
      </c>
      <c r="E278" s="171" t="s">
        <v>401</v>
      </c>
      <c r="F278" s="172" t="s">
        <v>402</v>
      </c>
      <c r="G278" s="173" t="s">
        <v>153</v>
      </c>
      <c r="H278" s="174">
        <v>72</v>
      </c>
      <c r="I278" s="175"/>
      <c r="J278" s="176">
        <f>ROUND(I278*H278,2)</f>
        <v>0</v>
      </c>
      <c r="K278" s="177"/>
      <c r="L278" s="40"/>
      <c r="M278" s="178" t="s">
        <v>1</v>
      </c>
      <c r="N278" s="179" t="s">
        <v>50</v>
      </c>
      <c r="O278" s="78"/>
      <c r="P278" s="180">
        <f>O278*H278</f>
        <v>0</v>
      </c>
      <c r="Q278" s="180">
        <v>0.0043800000000000002</v>
      </c>
      <c r="R278" s="180">
        <f>Q278*H278</f>
        <v>0.31536000000000003</v>
      </c>
      <c r="S278" s="180">
        <v>0</v>
      </c>
      <c r="T278" s="181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182" t="s">
        <v>154</v>
      </c>
      <c r="AT278" s="182" t="s">
        <v>150</v>
      </c>
      <c r="AU278" s="182" t="s">
        <v>20</v>
      </c>
      <c r="AY278" s="19" t="s">
        <v>148</v>
      </c>
      <c r="BE278" s="183">
        <f>IF(N278="základní",J278,0)</f>
        <v>0</v>
      </c>
      <c r="BF278" s="183">
        <f>IF(N278="snížená",J278,0)</f>
        <v>0</v>
      </c>
      <c r="BG278" s="183">
        <f>IF(N278="zákl. přenesená",J278,0)</f>
        <v>0</v>
      </c>
      <c r="BH278" s="183">
        <f>IF(N278="sníž. přenesená",J278,0)</f>
        <v>0</v>
      </c>
      <c r="BI278" s="183">
        <f>IF(N278="nulová",J278,0)</f>
        <v>0</v>
      </c>
      <c r="BJ278" s="19" t="s">
        <v>90</v>
      </c>
      <c r="BK278" s="183">
        <f>ROUND(I278*H278,2)</f>
        <v>0</v>
      </c>
      <c r="BL278" s="19" t="s">
        <v>154</v>
      </c>
      <c r="BM278" s="182" t="s">
        <v>403</v>
      </c>
    </row>
    <row r="279" s="2" customFormat="1" ht="33" customHeight="1">
      <c r="A279" s="39"/>
      <c r="B279" s="169"/>
      <c r="C279" s="170" t="s">
        <v>404</v>
      </c>
      <c r="D279" s="170" t="s">
        <v>150</v>
      </c>
      <c r="E279" s="171" t="s">
        <v>405</v>
      </c>
      <c r="F279" s="172" t="s">
        <v>406</v>
      </c>
      <c r="G279" s="173" t="s">
        <v>153</v>
      </c>
      <c r="H279" s="174">
        <v>72</v>
      </c>
      <c r="I279" s="175"/>
      <c r="J279" s="176">
        <f>ROUND(I279*H279,2)</f>
        <v>0</v>
      </c>
      <c r="K279" s="177"/>
      <c r="L279" s="40"/>
      <c r="M279" s="178" t="s">
        <v>1</v>
      </c>
      <c r="N279" s="179" t="s">
        <v>50</v>
      </c>
      <c r="O279" s="78"/>
      <c r="P279" s="180">
        <f>O279*H279</f>
        <v>0</v>
      </c>
      <c r="Q279" s="180">
        <v>0.0043800000000000002</v>
      </c>
      <c r="R279" s="180">
        <f>Q279*H279</f>
        <v>0.31536000000000003</v>
      </c>
      <c r="S279" s="180">
        <v>0</v>
      </c>
      <c r="T279" s="181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182" t="s">
        <v>154</v>
      </c>
      <c r="AT279" s="182" t="s">
        <v>150</v>
      </c>
      <c r="AU279" s="182" t="s">
        <v>20</v>
      </c>
      <c r="AY279" s="19" t="s">
        <v>148</v>
      </c>
      <c r="BE279" s="183">
        <f>IF(N279="základní",J279,0)</f>
        <v>0</v>
      </c>
      <c r="BF279" s="183">
        <f>IF(N279="snížená",J279,0)</f>
        <v>0</v>
      </c>
      <c r="BG279" s="183">
        <f>IF(N279="zákl. přenesená",J279,0)</f>
        <v>0</v>
      </c>
      <c r="BH279" s="183">
        <f>IF(N279="sníž. přenesená",J279,0)</f>
        <v>0</v>
      </c>
      <c r="BI279" s="183">
        <f>IF(N279="nulová",J279,0)</f>
        <v>0</v>
      </c>
      <c r="BJ279" s="19" t="s">
        <v>90</v>
      </c>
      <c r="BK279" s="183">
        <f>ROUND(I279*H279,2)</f>
        <v>0</v>
      </c>
      <c r="BL279" s="19" t="s">
        <v>154</v>
      </c>
      <c r="BM279" s="182" t="s">
        <v>407</v>
      </c>
    </row>
    <row r="280" s="2" customFormat="1" ht="37.8" customHeight="1">
      <c r="A280" s="39"/>
      <c r="B280" s="169"/>
      <c r="C280" s="170" t="s">
        <v>394</v>
      </c>
      <c r="D280" s="170" t="s">
        <v>150</v>
      </c>
      <c r="E280" s="171" t="s">
        <v>408</v>
      </c>
      <c r="F280" s="172" t="s">
        <v>409</v>
      </c>
      <c r="G280" s="173" t="s">
        <v>153</v>
      </c>
      <c r="H280" s="174">
        <v>72</v>
      </c>
      <c r="I280" s="175"/>
      <c r="J280" s="176">
        <f>ROUND(I280*H280,2)</f>
        <v>0</v>
      </c>
      <c r="K280" s="177"/>
      <c r="L280" s="40"/>
      <c r="M280" s="178" t="s">
        <v>1</v>
      </c>
      <c r="N280" s="179" t="s">
        <v>50</v>
      </c>
      <c r="O280" s="78"/>
      <c r="P280" s="180">
        <f>O280*H280</f>
        <v>0</v>
      </c>
      <c r="Q280" s="180">
        <v>8.0000000000000007E-05</v>
      </c>
      <c r="R280" s="180">
        <f>Q280*H280</f>
        <v>0.0057600000000000004</v>
      </c>
      <c r="S280" s="180">
        <v>0</v>
      </c>
      <c r="T280" s="181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182" t="s">
        <v>154</v>
      </c>
      <c r="AT280" s="182" t="s">
        <v>150</v>
      </c>
      <c r="AU280" s="182" t="s">
        <v>20</v>
      </c>
      <c r="AY280" s="19" t="s">
        <v>148</v>
      </c>
      <c r="BE280" s="183">
        <f>IF(N280="základní",J280,0)</f>
        <v>0</v>
      </c>
      <c r="BF280" s="183">
        <f>IF(N280="snížená",J280,0)</f>
        <v>0</v>
      </c>
      <c r="BG280" s="183">
        <f>IF(N280="zákl. přenesená",J280,0)</f>
        <v>0</v>
      </c>
      <c r="BH280" s="183">
        <f>IF(N280="sníž. přenesená",J280,0)</f>
        <v>0</v>
      </c>
      <c r="BI280" s="183">
        <f>IF(N280="nulová",J280,0)</f>
        <v>0</v>
      </c>
      <c r="BJ280" s="19" t="s">
        <v>90</v>
      </c>
      <c r="BK280" s="183">
        <f>ROUND(I280*H280,2)</f>
        <v>0</v>
      </c>
      <c r="BL280" s="19" t="s">
        <v>154</v>
      </c>
      <c r="BM280" s="182" t="s">
        <v>410</v>
      </c>
    </row>
    <row r="281" s="2" customFormat="1" ht="24.15" customHeight="1">
      <c r="A281" s="39"/>
      <c r="B281" s="169"/>
      <c r="C281" s="170" t="s">
        <v>411</v>
      </c>
      <c r="D281" s="170" t="s">
        <v>150</v>
      </c>
      <c r="E281" s="171" t="s">
        <v>412</v>
      </c>
      <c r="F281" s="172" t="s">
        <v>413</v>
      </c>
      <c r="G281" s="173" t="s">
        <v>153</v>
      </c>
      <c r="H281" s="174">
        <v>72</v>
      </c>
      <c r="I281" s="175"/>
      <c r="J281" s="176">
        <f>ROUND(I281*H281,2)</f>
        <v>0</v>
      </c>
      <c r="K281" s="177"/>
      <c r="L281" s="40"/>
      <c r="M281" s="178" t="s">
        <v>1</v>
      </c>
      <c r="N281" s="179" t="s">
        <v>50</v>
      </c>
      <c r="O281" s="78"/>
      <c r="P281" s="180">
        <f>O281*H281</f>
        <v>0</v>
      </c>
      <c r="Q281" s="180">
        <v>0.0037799999999999999</v>
      </c>
      <c r="R281" s="180">
        <f>Q281*H281</f>
        <v>0.27216000000000001</v>
      </c>
      <c r="S281" s="180">
        <v>0</v>
      </c>
      <c r="T281" s="181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182" t="s">
        <v>154</v>
      </c>
      <c r="AT281" s="182" t="s">
        <v>150</v>
      </c>
      <c r="AU281" s="182" t="s">
        <v>20</v>
      </c>
      <c r="AY281" s="19" t="s">
        <v>148</v>
      </c>
      <c r="BE281" s="183">
        <f>IF(N281="základní",J281,0)</f>
        <v>0</v>
      </c>
      <c r="BF281" s="183">
        <f>IF(N281="snížená",J281,0)</f>
        <v>0</v>
      </c>
      <c r="BG281" s="183">
        <f>IF(N281="zákl. přenesená",J281,0)</f>
        <v>0</v>
      </c>
      <c r="BH281" s="183">
        <f>IF(N281="sníž. přenesená",J281,0)</f>
        <v>0</v>
      </c>
      <c r="BI281" s="183">
        <f>IF(N281="nulová",J281,0)</f>
        <v>0</v>
      </c>
      <c r="BJ281" s="19" t="s">
        <v>90</v>
      </c>
      <c r="BK281" s="183">
        <f>ROUND(I281*H281,2)</f>
        <v>0</v>
      </c>
      <c r="BL281" s="19" t="s">
        <v>154</v>
      </c>
      <c r="BM281" s="182" t="s">
        <v>414</v>
      </c>
    </row>
    <row r="282" s="2" customFormat="1" ht="24.15" customHeight="1">
      <c r="A282" s="39"/>
      <c r="B282" s="169"/>
      <c r="C282" s="170" t="s">
        <v>415</v>
      </c>
      <c r="D282" s="170" t="s">
        <v>150</v>
      </c>
      <c r="E282" s="171" t="s">
        <v>416</v>
      </c>
      <c r="F282" s="172" t="s">
        <v>417</v>
      </c>
      <c r="G282" s="173" t="s">
        <v>162</v>
      </c>
      <c r="H282" s="174">
        <v>144</v>
      </c>
      <c r="I282" s="175"/>
      <c r="J282" s="176">
        <f>ROUND(I282*H282,2)</f>
        <v>0</v>
      </c>
      <c r="K282" s="177"/>
      <c r="L282" s="40"/>
      <c r="M282" s="178" t="s">
        <v>1</v>
      </c>
      <c r="N282" s="179" t="s">
        <v>50</v>
      </c>
      <c r="O282" s="78"/>
      <c r="P282" s="180">
        <f>O282*H282</f>
        <v>0</v>
      </c>
      <c r="Q282" s="180">
        <v>0</v>
      </c>
      <c r="R282" s="180">
        <f>Q282*H282</f>
        <v>0</v>
      </c>
      <c r="S282" s="180">
        <v>0</v>
      </c>
      <c r="T282" s="181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182" t="s">
        <v>154</v>
      </c>
      <c r="AT282" s="182" t="s">
        <v>150</v>
      </c>
      <c r="AU282" s="182" t="s">
        <v>20</v>
      </c>
      <c r="AY282" s="19" t="s">
        <v>148</v>
      </c>
      <c r="BE282" s="183">
        <f>IF(N282="základní",J282,0)</f>
        <v>0</v>
      </c>
      <c r="BF282" s="183">
        <f>IF(N282="snížená",J282,0)</f>
        <v>0</v>
      </c>
      <c r="BG282" s="183">
        <f>IF(N282="zákl. přenesená",J282,0)</f>
        <v>0</v>
      </c>
      <c r="BH282" s="183">
        <f>IF(N282="sníž. přenesená",J282,0)</f>
        <v>0</v>
      </c>
      <c r="BI282" s="183">
        <f>IF(N282="nulová",J282,0)</f>
        <v>0</v>
      </c>
      <c r="BJ282" s="19" t="s">
        <v>90</v>
      </c>
      <c r="BK282" s="183">
        <f>ROUND(I282*H282,2)</f>
        <v>0</v>
      </c>
      <c r="BL282" s="19" t="s">
        <v>154</v>
      </c>
      <c r="BM282" s="182" t="s">
        <v>418</v>
      </c>
    </row>
    <row r="283" s="14" customFormat="1">
      <c r="A283" s="14"/>
      <c r="B283" s="192"/>
      <c r="C283" s="14"/>
      <c r="D283" s="185" t="s">
        <v>156</v>
      </c>
      <c r="E283" s="193" t="s">
        <v>1</v>
      </c>
      <c r="F283" s="194" t="s">
        <v>419</v>
      </c>
      <c r="G283" s="14"/>
      <c r="H283" s="195">
        <v>144</v>
      </c>
      <c r="I283" s="196"/>
      <c r="J283" s="14"/>
      <c r="K283" s="14"/>
      <c r="L283" s="192"/>
      <c r="M283" s="197"/>
      <c r="N283" s="198"/>
      <c r="O283" s="198"/>
      <c r="P283" s="198"/>
      <c r="Q283" s="198"/>
      <c r="R283" s="198"/>
      <c r="S283" s="198"/>
      <c r="T283" s="199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193" t="s">
        <v>156</v>
      </c>
      <c r="AU283" s="193" t="s">
        <v>20</v>
      </c>
      <c r="AV283" s="14" t="s">
        <v>20</v>
      </c>
      <c r="AW283" s="14" t="s">
        <v>41</v>
      </c>
      <c r="AX283" s="14" t="s">
        <v>85</v>
      </c>
      <c r="AY283" s="193" t="s">
        <v>148</v>
      </c>
    </row>
    <row r="284" s="15" customFormat="1">
      <c r="A284" s="15"/>
      <c r="B284" s="200"/>
      <c r="C284" s="15"/>
      <c r="D284" s="185" t="s">
        <v>156</v>
      </c>
      <c r="E284" s="201" t="s">
        <v>1</v>
      </c>
      <c r="F284" s="202" t="s">
        <v>159</v>
      </c>
      <c r="G284" s="15"/>
      <c r="H284" s="203">
        <v>144</v>
      </c>
      <c r="I284" s="204"/>
      <c r="J284" s="15"/>
      <c r="K284" s="15"/>
      <c r="L284" s="200"/>
      <c r="M284" s="205"/>
      <c r="N284" s="206"/>
      <c r="O284" s="206"/>
      <c r="P284" s="206"/>
      <c r="Q284" s="206"/>
      <c r="R284" s="206"/>
      <c r="S284" s="206"/>
      <c r="T284" s="207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T284" s="201" t="s">
        <v>156</v>
      </c>
      <c r="AU284" s="201" t="s">
        <v>20</v>
      </c>
      <c r="AV284" s="15" t="s">
        <v>154</v>
      </c>
      <c r="AW284" s="15" t="s">
        <v>41</v>
      </c>
      <c r="AX284" s="15" t="s">
        <v>90</v>
      </c>
      <c r="AY284" s="201" t="s">
        <v>148</v>
      </c>
    </row>
    <row r="285" s="2" customFormat="1" ht="24.15" customHeight="1">
      <c r="A285" s="39"/>
      <c r="B285" s="169"/>
      <c r="C285" s="216" t="s">
        <v>420</v>
      </c>
      <c r="D285" s="216" t="s">
        <v>251</v>
      </c>
      <c r="E285" s="217" t="s">
        <v>421</v>
      </c>
      <c r="F285" s="218" t="s">
        <v>422</v>
      </c>
      <c r="G285" s="219" t="s">
        <v>162</v>
      </c>
      <c r="H285" s="220">
        <v>144</v>
      </c>
      <c r="I285" s="221"/>
      <c r="J285" s="222">
        <f>ROUND(I285*H285,2)</f>
        <v>0</v>
      </c>
      <c r="K285" s="223"/>
      <c r="L285" s="224"/>
      <c r="M285" s="225" t="s">
        <v>1</v>
      </c>
      <c r="N285" s="226" t="s">
        <v>50</v>
      </c>
      <c r="O285" s="78"/>
      <c r="P285" s="180">
        <f>O285*H285</f>
        <v>0</v>
      </c>
      <c r="Q285" s="180">
        <v>2.0000000000000002E-05</v>
      </c>
      <c r="R285" s="180">
        <f>Q285*H285</f>
        <v>0.0028800000000000002</v>
      </c>
      <c r="S285" s="180">
        <v>0</v>
      </c>
      <c r="T285" s="181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182" t="s">
        <v>185</v>
      </c>
      <c r="AT285" s="182" t="s">
        <v>251</v>
      </c>
      <c r="AU285" s="182" t="s">
        <v>20</v>
      </c>
      <c r="AY285" s="19" t="s">
        <v>148</v>
      </c>
      <c r="BE285" s="183">
        <f>IF(N285="základní",J285,0)</f>
        <v>0</v>
      </c>
      <c r="BF285" s="183">
        <f>IF(N285="snížená",J285,0)</f>
        <v>0</v>
      </c>
      <c r="BG285" s="183">
        <f>IF(N285="zákl. přenesená",J285,0)</f>
        <v>0</v>
      </c>
      <c r="BH285" s="183">
        <f>IF(N285="sníž. přenesená",J285,0)</f>
        <v>0</v>
      </c>
      <c r="BI285" s="183">
        <f>IF(N285="nulová",J285,0)</f>
        <v>0</v>
      </c>
      <c r="BJ285" s="19" t="s">
        <v>90</v>
      </c>
      <c r="BK285" s="183">
        <f>ROUND(I285*H285,2)</f>
        <v>0</v>
      </c>
      <c r="BL285" s="19" t="s">
        <v>154</v>
      </c>
      <c r="BM285" s="182" t="s">
        <v>423</v>
      </c>
    </row>
    <row r="286" s="2" customFormat="1" ht="16.5" customHeight="1">
      <c r="A286" s="39"/>
      <c r="B286" s="169"/>
      <c r="C286" s="170" t="s">
        <v>424</v>
      </c>
      <c r="D286" s="170" t="s">
        <v>150</v>
      </c>
      <c r="E286" s="171" t="s">
        <v>425</v>
      </c>
      <c r="F286" s="172" t="s">
        <v>426</v>
      </c>
      <c r="G286" s="173" t="s">
        <v>153</v>
      </c>
      <c r="H286" s="174">
        <v>144</v>
      </c>
      <c r="I286" s="175"/>
      <c r="J286" s="176">
        <f>ROUND(I286*H286,2)</f>
        <v>0</v>
      </c>
      <c r="K286" s="177"/>
      <c r="L286" s="40"/>
      <c r="M286" s="178" t="s">
        <v>1</v>
      </c>
      <c r="N286" s="179" t="s">
        <v>50</v>
      </c>
      <c r="O286" s="78"/>
      <c r="P286" s="180">
        <f>O286*H286</f>
        <v>0</v>
      </c>
      <c r="Q286" s="180">
        <v>0</v>
      </c>
      <c r="R286" s="180">
        <f>Q286*H286</f>
        <v>0</v>
      </c>
      <c r="S286" s="180">
        <v>0</v>
      </c>
      <c r="T286" s="181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182" t="s">
        <v>154</v>
      </c>
      <c r="AT286" s="182" t="s">
        <v>150</v>
      </c>
      <c r="AU286" s="182" t="s">
        <v>20</v>
      </c>
      <c r="AY286" s="19" t="s">
        <v>148</v>
      </c>
      <c r="BE286" s="183">
        <f>IF(N286="základní",J286,0)</f>
        <v>0</v>
      </c>
      <c r="BF286" s="183">
        <f>IF(N286="snížená",J286,0)</f>
        <v>0</v>
      </c>
      <c r="BG286" s="183">
        <f>IF(N286="zákl. přenesená",J286,0)</f>
        <v>0</v>
      </c>
      <c r="BH286" s="183">
        <f>IF(N286="sníž. přenesená",J286,0)</f>
        <v>0</v>
      </c>
      <c r="BI286" s="183">
        <f>IF(N286="nulová",J286,0)</f>
        <v>0</v>
      </c>
      <c r="BJ286" s="19" t="s">
        <v>90</v>
      </c>
      <c r="BK286" s="183">
        <f>ROUND(I286*H286,2)</f>
        <v>0</v>
      </c>
      <c r="BL286" s="19" t="s">
        <v>154</v>
      </c>
      <c r="BM286" s="182" t="s">
        <v>427</v>
      </c>
    </row>
    <row r="287" s="2" customFormat="1" ht="16.5" customHeight="1">
      <c r="A287" s="39"/>
      <c r="B287" s="169"/>
      <c r="C287" s="170" t="s">
        <v>428</v>
      </c>
      <c r="D287" s="170" t="s">
        <v>150</v>
      </c>
      <c r="E287" s="171" t="s">
        <v>429</v>
      </c>
      <c r="F287" s="172" t="s">
        <v>430</v>
      </c>
      <c r="G287" s="173" t="s">
        <v>153</v>
      </c>
      <c r="H287" s="174">
        <v>9</v>
      </c>
      <c r="I287" s="175"/>
      <c r="J287" s="176">
        <f>ROUND(I287*H287,2)</f>
        <v>0</v>
      </c>
      <c r="K287" s="177"/>
      <c r="L287" s="40"/>
      <c r="M287" s="178" t="s">
        <v>1</v>
      </c>
      <c r="N287" s="179" t="s">
        <v>50</v>
      </c>
      <c r="O287" s="78"/>
      <c r="P287" s="180">
        <f>O287*H287</f>
        <v>0</v>
      </c>
      <c r="Q287" s="180">
        <v>0.32242999999999999</v>
      </c>
      <c r="R287" s="180">
        <f>Q287*H287</f>
        <v>2.9018699999999997</v>
      </c>
      <c r="S287" s="180">
        <v>0</v>
      </c>
      <c r="T287" s="181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182" t="s">
        <v>154</v>
      </c>
      <c r="AT287" s="182" t="s">
        <v>150</v>
      </c>
      <c r="AU287" s="182" t="s">
        <v>20</v>
      </c>
      <c r="AY287" s="19" t="s">
        <v>148</v>
      </c>
      <c r="BE287" s="183">
        <f>IF(N287="základní",J287,0)</f>
        <v>0</v>
      </c>
      <c r="BF287" s="183">
        <f>IF(N287="snížená",J287,0)</f>
        <v>0</v>
      </c>
      <c r="BG287" s="183">
        <f>IF(N287="zákl. přenesená",J287,0)</f>
        <v>0</v>
      </c>
      <c r="BH287" s="183">
        <f>IF(N287="sníž. přenesená",J287,0)</f>
        <v>0</v>
      </c>
      <c r="BI287" s="183">
        <f>IF(N287="nulová",J287,0)</f>
        <v>0</v>
      </c>
      <c r="BJ287" s="19" t="s">
        <v>90</v>
      </c>
      <c r="BK287" s="183">
        <f>ROUND(I287*H287,2)</f>
        <v>0</v>
      </c>
      <c r="BL287" s="19" t="s">
        <v>154</v>
      </c>
      <c r="BM287" s="182" t="s">
        <v>431</v>
      </c>
    </row>
    <row r="288" s="13" customFormat="1">
      <c r="A288" s="13"/>
      <c r="B288" s="184"/>
      <c r="C288" s="13"/>
      <c r="D288" s="185" t="s">
        <v>156</v>
      </c>
      <c r="E288" s="186" t="s">
        <v>1</v>
      </c>
      <c r="F288" s="187" t="s">
        <v>432</v>
      </c>
      <c r="G288" s="13"/>
      <c r="H288" s="186" t="s">
        <v>1</v>
      </c>
      <c r="I288" s="188"/>
      <c r="J288" s="13"/>
      <c r="K288" s="13"/>
      <c r="L288" s="184"/>
      <c r="M288" s="189"/>
      <c r="N288" s="190"/>
      <c r="O288" s="190"/>
      <c r="P288" s="190"/>
      <c r="Q288" s="190"/>
      <c r="R288" s="190"/>
      <c r="S288" s="190"/>
      <c r="T288" s="191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186" t="s">
        <v>156</v>
      </c>
      <c r="AU288" s="186" t="s">
        <v>20</v>
      </c>
      <c r="AV288" s="13" t="s">
        <v>90</v>
      </c>
      <c r="AW288" s="13" t="s">
        <v>41</v>
      </c>
      <c r="AX288" s="13" t="s">
        <v>85</v>
      </c>
      <c r="AY288" s="186" t="s">
        <v>148</v>
      </c>
    </row>
    <row r="289" s="13" customFormat="1">
      <c r="A289" s="13"/>
      <c r="B289" s="184"/>
      <c r="C289" s="13"/>
      <c r="D289" s="185" t="s">
        <v>156</v>
      </c>
      <c r="E289" s="186" t="s">
        <v>1</v>
      </c>
      <c r="F289" s="187" t="s">
        <v>433</v>
      </c>
      <c r="G289" s="13"/>
      <c r="H289" s="186" t="s">
        <v>1</v>
      </c>
      <c r="I289" s="188"/>
      <c r="J289" s="13"/>
      <c r="K289" s="13"/>
      <c r="L289" s="184"/>
      <c r="M289" s="189"/>
      <c r="N289" s="190"/>
      <c r="O289" s="190"/>
      <c r="P289" s="190"/>
      <c r="Q289" s="190"/>
      <c r="R289" s="190"/>
      <c r="S289" s="190"/>
      <c r="T289" s="191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186" t="s">
        <v>156</v>
      </c>
      <c r="AU289" s="186" t="s">
        <v>20</v>
      </c>
      <c r="AV289" s="13" t="s">
        <v>90</v>
      </c>
      <c r="AW289" s="13" t="s">
        <v>41</v>
      </c>
      <c r="AX289" s="13" t="s">
        <v>85</v>
      </c>
      <c r="AY289" s="186" t="s">
        <v>148</v>
      </c>
    </row>
    <row r="290" s="13" customFormat="1">
      <c r="A290" s="13"/>
      <c r="B290" s="184"/>
      <c r="C290" s="13"/>
      <c r="D290" s="185" t="s">
        <v>156</v>
      </c>
      <c r="E290" s="186" t="s">
        <v>1</v>
      </c>
      <c r="F290" s="187" t="s">
        <v>434</v>
      </c>
      <c r="G290" s="13"/>
      <c r="H290" s="186" t="s">
        <v>1</v>
      </c>
      <c r="I290" s="188"/>
      <c r="J290" s="13"/>
      <c r="K290" s="13"/>
      <c r="L290" s="184"/>
      <c r="M290" s="189"/>
      <c r="N290" s="190"/>
      <c r="O290" s="190"/>
      <c r="P290" s="190"/>
      <c r="Q290" s="190"/>
      <c r="R290" s="190"/>
      <c r="S290" s="190"/>
      <c r="T290" s="191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186" t="s">
        <v>156</v>
      </c>
      <c r="AU290" s="186" t="s">
        <v>20</v>
      </c>
      <c r="AV290" s="13" t="s">
        <v>90</v>
      </c>
      <c r="AW290" s="13" t="s">
        <v>41</v>
      </c>
      <c r="AX290" s="13" t="s">
        <v>85</v>
      </c>
      <c r="AY290" s="186" t="s">
        <v>148</v>
      </c>
    </row>
    <row r="291" s="14" customFormat="1">
      <c r="A291" s="14"/>
      <c r="B291" s="192"/>
      <c r="C291" s="14"/>
      <c r="D291" s="185" t="s">
        <v>156</v>
      </c>
      <c r="E291" s="193" t="s">
        <v>1</v>
      </c>
      <c r="F291" s="194" t="s">
        <v>192</v>
      </c>
      <c r="G291" s="14"/>
      <c r="H291" s="195">
        <v>9</v>
      </c>
      <c r="I291" s="196"/>
      <c r="J291" s="14"/>
      <c r="K291" s="14"/>
      <c r="L291" s="192"/>
      <c r="M291" s="197"/>
      <c r="N291" s="198"/>
      <c r="O291" s="198"/>
      <c r="P291" s="198"/>
      <c r="Q291" s="198"/>
      <c r="R291" s="198"/>
      <c r="S291" s="198"/>
      <c r="T291" s="199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193" t="s">
        <v>156</v>
      </c>
      <c r="AU291" s="193" t="s">
        <v>20</v>
      </c>
      <c r="AV291" s="14" t="s">
        <v>20</v>
      </c>
      <c r="AW291" s="14" t="s">
        <v>41</v>
      </c>
      <c r="AX291" s="14" t="s">
        <v>85</v>
      </c>
      <c r="AY291" s="193" t="s">
        <v>148</v>
      </c>
    </row>
    <row r="292" s="15" customFormat="1">
      <c r="A292" s="15"/>
      <c r="B292" s="200"/>
      <c r="C292" s="15"/>
      <c r="D292" s="185" t="s">
        <v>156</v>
      </c>
      <c r="E292" s="201" t="s">
        <v>1</v>
      </c>
      <c r="F292" s="202" t="s">
        <v>159</v>
      </c>
      <c r="G292" s="15"/>
      <c r="H292" s="203">
        <v>9</v>
      </c>
      <c r="I292" s="204"/>
      <c r="J292" s="15"/>
      <c r="K292" s="15"/>
      <c r="L292" s="200"/>
      <c r="M292" s="205"/>
      <c r="N292" s="206"/>
      <c r="O292" s="206"/>
      <c r="P292" s="206"/>
      <c r="Q292" s="206"/>
      <c r="R292" s="206"/>
      <c r="S292" s="206"/>
      <c r="T292" s="207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T292" s="201" t="s">
        <v>156</v>
      </c>
      <c r="AU292" s="201" t="s">
        <v>20</v>
      </c>
      <c r="AV292" s="15" t="s">
        <v>154</v>
      </c>
      <c r="AW292" s="15" t="s">
        <v>41</v>
      </c>
      <c r="AX292" s="15" t="s">
        <v>90</v>
      </c>
      <c r="AY292" s="201" t="s">
        <v>148</v>
      </c>
    </row>
    <row r="293" s="2" customFormat="1" ht="24.15" customHeight="1">
      <c r="A293" s="39"/>
      <c r="B293" s="169"/>
      <c r="C293" s="170" t="s">
        <v>435</v>
      </c>
      <c r="D293" s="170" t="s">
        <v>150</v>
      </c>
      <c r="E293" s="171" t="s">
        <v>436</v>
      </c>
      <c r="F293" s="172" t="s">
        <v>437</v>
      </c>
      <c r="G293" s="173" t="s">
        <v>178</v>
      </c>
      <c r="H293" s="174">
        <v>15.4</v>
      </c>
      <c r="I293" s="175"/>
      <c r="J293" s="176">
        <f>ROUND(I293*H293,2)</f>
        <v>0</v>
      </c>
      <c r="K293" s="177"/>
      <c r="L293" s="40"/>
      <c r="M293" s="178" t="s">
        <v>1</v>
      </c>
      <c r="N293" s="179" t="s">
        <v>50</v>
      </c>
      <c r="O293" s="78"/>
      <c r="P293" s="180">
        <f>O293*H293</f>
        <v>0</v>
      </c>
      <c r="Q293" s="180">
        <v>0.19663</v>
      </c>
      <c r="R293" s="180">
        <f>Q293*H293</f>
        <v>3.0281020000000001</v>
      </c>
      <c r="S293" s="180">
        <v>0</v>
      </c>
      <c r="T293" s="181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182" t="s">
        <v>154</v>
      </c>
      <c r="AT293" s="182" t="s">
        <v>150</v>
      </c>
      <c r="AU293" s="182" t="s">
        <v>20</v>
      </c>
      <c r="AY293" s="19" t="s">
        <v>148</v>
      </c>
      <c r="BE293" s="183">
        <f>IF(N293="základní",J293,0)</f>
        <v>0</v>
      </c>
      <c r="BF293" s="183">
        <f>IF(N293="snížená",J293,0)</f>
        <v>0</v>
      </c>
      <c r="BG293" s="183">
        <f>IF(N293="zákl. přenesená",J293,0)</f>
        <v>0</v>
      </c>
      <c r="BH293" s="183">
        <f>IF(N293="sníž. přenesená",J293,0)</f>
        <v>0</v>
      </c>
      <c r="BI293" s="183">
        <f>IF(N293="nulová",J293,0)</f>
        <v>0</v>
      </c>
      <c r="BJ293" s="19" t="s">
        <v>90</v>
      </c>
      <c r="BK293" s="183">
        <f>ROUND(I293*H293,2)</f>
        <v>0</v>
      </c>
      <c r="BL293" s="19" t="s">
        <v>154</v>
      </c>
      <c r="BM293" s="182" t="s">
        <v>438</v>
      </c>
    </row>
    <row r="294" s="14" customFormat="1">
      <c r="A294" s="14"/>
      <c r="B294" s="192"/>
      <c r="C294" s="14"/>
      <c r="D294" s="185" t="s">
        <v>156</v>
      </c>
      <c r="E294" s="193" t="s">
        <v>1</v>
      </c>
      <c r="F294" s="194" t="s">
        <v>439</v>
      </c>
      <c r="G294" s="14"/>
      <c r="H294" s="195">
        <v>15.4</v>
      </c>
      <c r="I294" s="196"/>
      <c r="J294" s="14"/>
      <c r="K294" s="14"/>
      <c r="L294" s="192"/>
      <c r="M294" s="197"/>
      <c r="N294" s="198"/>
      <c r="O294" s="198"/>
      <c r="P294" s="198"/>
      <c r="Q294" s="198"/>
      <c r="R294" s="198"/>
      <c r="S294" s="198"/>
      <c r="T294" s="199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193" t="s">
        <v>156</v>
      </c>
      <c r="AU294" s="193" t="s">
        <v>20</v>
      </c>
      <c r="AV294" s="14" t="s">
        <v>20</v>
      </c>
      <c r="AW294" s="14" t="s">
        <v>41</v>
      </c>
      <c r="AX294" s="14" t="s">
        <v>85</v>
      </c>
      <c r="AY294" s="193" t="s">
        <v>148</v>
      </c>
    </row>
    <row r="295" s="15" customFormat="1">
      <c r="A295" s="15"/>
      <c r="B295" s="200"/>
      <c r="C295" s="15"/>
      <c r="D295" s="185" t="s">
        <v>156</v>
      </c>
      <c r="E295" s="201" t="s">
        <v>1</v>
      </c>
      <c r="F295" s="202" t="s">
        <v>159</v>
      </c>
      <c r="G295" s="15"/>
      <c r="H295" s="203">
        <v>15.4</v>
      </c>
      <c r="I295" s="204"/>
      <c r="J295" s="15"/>
      <c r="K295" s="15"/>
      <c r="L295" s="200"/>
      <c r="M295" s="205"/>
      <c r="N295" s="206"/>
      <c r="O295" s="206"/>
      <c r="P295" s="206"/>
      <c r="Q295" s="206"/>
      <c r="R295" s="206"/>
      <c r="S295" s="206"/>
      <c r="T295" s="207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T295" s="201" t="s">
        <v>156</v>
      </c>
      <c r="AU295" s="201" t="s">
        <v>20</v>
      </c>
      <c r="AV295" s="15" t="s">
        <v>154</v>
      </c>
      <c r="AW295" s="15" t="s">
        <v>41</v>
      </c>
      <c r="AX295" s="15" t="s">
        <v>90</v>
      </c>
      <c r="AY295" s="201" t="s">
        <v>148</v>
      </c>
    </row>
    <row r="296" s="12" customFormat="1" ht="22.8" customHeight="1">
      <c r="A296" s="12"/>
      <c r="B296" s="156"/>
      <c r="C296" s="12"/>
      <c r="D296" s="157" t="s">
        <v>84</v>
      </c>
      <c r="E296" s="167" t="s">
        <v>185</v>
      </c>
      <c r="F296" s="167" t="s">
        <v>440</v>
      </c>
      <c r="G296" s="12"/>
      <c r="H296" s="12"/>
      <c r="I296" s="159"/>
      <c r="J296" s="168">
        <f>BK296</f>
        <v>0</v>
      </c>
      <c r="K296" s="12"/>
      <c r="L296" s="156"/>
      <c r="M296" s="161"/>
      <c r="N296" s="162"/>
      <c r="O296" s="162"/>
      <c r="P296" s="163">
        <f>SUM(P297:P334)</f>
        <v>0</v>
      </c>
      <c r="Q296" s="162"/>
      <c r="R296" s="163">
        <f>SUM(R297:R334)</f>
        <v>3.3494000000000002</v>
      </c>
      <c r="S296" s="162"/>
      <c r="T296" s="164">
        <f>SUM(T297:T334)</f>
        <v>0.40000000000000002</v>
      </c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R296" s="157" t="s">
        <v>90</v>
      </c>
      <c r="AT296" s="165" t="s">
        <v>84</v>
      </c>
      <c r="AU296" s="165" t="s">
        <v>90</v>
      </c>
      <c r="AY296" s="157" t="s">
        <v>148</v>
      </c>
      <c r="BK296" s="166">
        <f>SUM(BK297:BK334)</f>
        <v>0</v>
      </c>
    </row>
    <row r="297" s="2" customFormat="1" ht="33" customHeight="1">
      <c r="A297" s="39"/>
      <c r="B297" s="169"/>
      <c r="C297" s="170" t="s">
        <v>441</v>
      </c>
      <c r="D297" s="170" t="s">
        <v>150</v>
      </c>
      <c r="E297" s="171" t="s">
        <v>442</v>
      </c>
      <c r="F297" s="172" t="s">
        <v>443</v>
      </c>
      <c r="G297" s="173" t="s">
        <v>162</v>
      </c>
      <c r="H297" s="174">
        <v>1</v>
      </c>
      <c r="I297" s="175"/>
      <c r="J297" s="176">
        <f>ROUND(I297*H297,2)</f>
        <v>0</v>
      </c>
      <c r="K297" s="177"/>
      <c r="L297" s="40"/>
      <c r="M297" s="178" t="s">
        <v>1</v>
      </c>
      <c r="N297" s="179" t="s">
        <v>50</v>
      </c>
      <c r="O297" s="78"/>
      <c r="P297" s="180">
        <f>O297*H297</f>
        <v>0</v>
      </c>
      <c r="Q297" s="180">
        <v>0.087419999999999998</v>
      </c>
      <c r="R297" s="180">
        <f>Q297*H297</f>
        <v>0.087419999999999998</v>
      </c>
      <c r="S297" s="180">
        <v>0</v>
      </c>
      <c r="T297" s="181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182" t="s">
        <v>154</v>
      </c>
      <c r="AT297" s="182" t="s">
        <v>150</v>
      </c>
      <c r="AU297" s="182" t="s">
        <v>20</v>
      </c>
      <c r="AY297" s="19" t="s">
        <v>148</v>
      </c>
      <c r="BE297" s="183">
        <f>IF(N297="základní",J297,0)</f>
        <v>0</v>
      </c>
      <c r="BF297" s="183">
        <f>IF(N297="snížená",J297,0)</f>
        <v>0</v>
      </c>
      <c r="BG297" s="183">
        <f>IF(N297="zákl. přenesená",J297,0)</f>
        <v>0</v>
      </c>
      <c r="BH297" s="183">
        <f>IF(N297="sníž. přenesená",J297,0)</f>
        <v>0</v>
      </c>
      <c r="BI297" s="183">
        <f>IF(N297="nulová",J297,0)</f>
        <v>0</v>
      </c>
      <c r="BJ297" s="19" t="s">
        <v>90</v>
      </c>
      <c r="BK297" s="183">
        <f>ROUND(I297*H297,2)</f>
        <v>0</v>
      </c>
      <c r="BL297" s="19" t="s">
        <v>154</v>
      </c>
      <c r="BM297" s="182" t="s">
        <v>444</v>
      </c>
    </row>
    <row r="298" s="2" customFormat="1" ht="24.15" customHeight="1">
      <c r="A298" s="39"/>
      <c r="B298" s="169"/>
      <c r="C298" s="216" t="s">
        <v>445</v>
      </c>
      <c r="D298" s="216" t="s">
        <v>251</v>
      </c>
      <c r="E298" s="217" t="s">
        <v>446</v>
      </c>
      <c r="F298" s="218" t="s">
        <v>447</v>
      </c>
      <c r="G298" s="219" t="s">
        <v>162</v>
      </c>
      <c r="H298" s="220">
        <v>1</v>
      </c>
      <c r="I298" s="221"/>
      <c r="J298" s="222">
        <f>ROUND(I298*H298,2)</f>
        <v>0</v>
      </c>
      <c r="K298" s="223"/>
      <c r="L298" s="224"/>
      <c r="M298" s="225" t="s">
        <v>1</v>
      </c>
      <c r="N298" s="226" t="s">
        <v>50</v>
      </c>
      <c r="O298" s="78"/>
      <c r="P298" s="180">
        <f>O298*H298</f>
        <v>0</v>
      </c>
      <c r="Q298" s="180">
        <v>0.081000000000000003</v>
      </c>
      <c r="R298" s="180">
        <f>Q298*H298</f>
        <v>0.081000000000000003</v>
      </c>
      <c r="S298" s="180">
        <v>0</v>
      </c>
      <c r="T298" s="181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182" t="s">
        <v>185</v>
      </c>
      <c r="AT298" s="182" t="s">
        <v>251</v>
      </c>
      <c r="AU298" s="182" t="s">
        <v>20</v>
      </c>
      <c r="AY298" s="19" t="s">
        <v>148</v>
      </c>
      <c r="BE298" s="183">
        <f>IF(N298="základní",J298,0)</f>
        <v>0</v>
      </c>
      <c r="BF298" s="183">
        <f>IF(N298="snížená",J298,0)</f>
        <v>0</v>
      </c>
      <c r="BG298" s="183">
        <f>IF(N298="zákl. přenesená",J298,0)</f>
        <v>0</v>
      </c>
      <c r="BH298" s="183">
        <f>IF(N298="sníž. přenesená",J298,0)</f>
        <v>0</v>
      </c>
      <c r="BI298" s="183">
        <f>IF(N298="nulová",J298,0)</f>
        <v>0</v>
      </c>
      <c r="BJ298" s="19" t="s">
        <v>90</v>
      </c>
      <c r="BK298" s="183">
        <f>ROUND(I298*H298,2)</f>
        <v>0</v>
      </c>
      <c r="BL298" s="19" t="s">
        <v>154</v>
      </c>
      <c r="BM298" s="182" t="s">
        <v>448</v>
      </c>
    </row>
    <row r="299" s="2" customFormat="1" ht="24.15" customHeight="1">
      <c r="A299" s="39"/>
      <c r="B299" s="169"/>
      <c r="C299" s="170" t="s">
        <v>449</v>
      </c>
      <c r="D299" s="170" t="s">
        <v>150</v>
      </c>
      <c r="E299" s="171" t="s">
        <v>450</v>
      </c>
      <c r="F299" s="172" t="s">
        <v>451</v>
      </c>
      <c r="G299" s="173" t="s">
        <v>162</v>
      </c>
      <c r="H299" s="174">
        <v>1</v>
      </c>
      <c r="I299" s="175"/>
      <c r="J299" s="176">
        <f>ROUND(I299*H299,2)</f>
        <v>0</v>
      </c>
      <c r="K299" s="177"/>
      <c r="L299" s="40"/>
      <c r="M299" s="178" t="s">
        <v>1</v>
      </c>
      <c r="N299" s="179" t="s">
        <v>50</v>
      </c>
      <c r="O299" s="78"/>
      <c r="P299" s="180">
        <f>O299*H299</f>
        <v>0</v>
      </c>
      <c r="Q299" s="180">
        <v>0.00072000000000000005</v>
      </c>
      <c r="R299" s="180">
        <f>Q299*H299</f>
        <v>0.00072000000000000005</v>
      </c>
      <c r="S299" s="180">
        <v>0</v>
      </c>
      <c r="T299" s="181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182" t="s">
        <v>154</v>
      </c>
      <c r="AT299" s="182" t="s">
        <v>150</v>
      </c>
      <c r="AU299" s="182" t="s">
        <v>20</v>
      </c>
      <c r="AY299" s="19" t="s">
        <v>148</v>
      </c>
      <c r="BE299" s="183">
        <f>IF(N299="základní",J299,0)</f>
        <v>0</v>
      </c>
      <c r="BF299" s="183">
        <f>IF(N299="snížená",J299,0)</f>
        <v>0</v>
      </c>
      <c r="BG299" s="183">
        <f>IF(N299="zákl. přenesená",J299,0)</f>
        <v>0</v>
      </c>
      <c r="BH299" s="183">
        <f>IF(N299="sníž. přenesená",J299,0)</f>
        <v>0</v>
      </c>
      <c r="BI299" s="183">
        <f>IF(N299="nulová",J299,0)</f>
        <v>0</v>
      </c>
      <c r="BJ299" s="19" t="s">
        <v>90</v>
      </c>
      <c r="BK299" s="183">
        <f>ROUND(I299*H299,2)</f>
        <v>0</v>
      </c>
      <c r="BL299" s="19" t="s">
        <v>154</v>
      </c>
      <c r="BM299" s="182" t="s">
        <v>452</v>
      </c>
    </row>
    <row r="300" s="2" customFormat="1" ht="16.5" customHeight="1">
      <c r="A300" s="39"/>
      <c r="B300" s="169"/>
      <c r="C300" s="216" t="s">
        <v>453</v>
      </c>
      <c r="D300" s="216" t="s">
        <v>251</v>
      </c>
      <c r="E300" s="217" t="s">
        <v>454</v>
      </c>
      <c r="F300" s="218" t="s">
        <v>455</v>
      </c>
      <c r="G300" s="219" t="s">
        <v>162</v>
      </c>
      <c r="H300" s="220">
        <v>1</v>
      </c>
      <c r="I300" s="221"/>
      <c r="J300" s="222">
        <f>ROUND(I300*H300,2)</f>
        <v>0</v>
      </c>
      <c r="K300" s="223"/>
      <c r="L300" s="224"/>
      <c r="M300" s="225" t="s">
        <v>1</v>
      </c>
      <c r="N300" s="226" t="s">
        <v>50</v>
      </c>
      <c r="O300" s="78"/>
      <c r="P300" s="180">
        <f>O300*H300</f>
        <v>0</v>
      </c>
      <c r="Q300" s="180">
        <v>0.012</v>
      </c>
      <c r="R300" s="180">
        <f>Q300*H300</f>
        <v>0.012</v>
      </c>
      <c r="S300" s="180">
        <v>0</v>
      </c>
      <c r="T300" s="181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182" t="s">
        <v>185</v>
      </c>
      <c r="AT300" s="182" t="s">
        <v>251</v>
      </c>
      <c r="AU300" s="182" t="s">
        <v>20</v>
      </c>
      <c r="AY300" s="19" t="s">
        <v>148</v>
      </c>
      <c r="BE300" s="183">
        <f>IF(N300="základní",J300,0)</f>
        <v>0</v>
      </c>
      <c r="BF300" s="183">
        <f>IF(N300="snížená",J300,0)</f>
        <v>0</v>
      </c>
      <c r="BG300" s="183">
        <f>IF(N300="zákl. přenesená",J300,0)</f>
        <v>0</v>
      </c>
      <c r="BH300" s="183">
        <f>IF(N300="sníž. přenesená",J300,0)</f>
        <v>0</v>
      </c>
      <c r="BI300" s="183">
        <f>IF(N300="nulová",J300,0)</f>
        <v>0</v>
      </c>
      <c r="BJ300" s="19" t="s">
        <v>90</v>
      </c>
      <c r="BK300" s="183">
        <f>ROUND(I300*H300,2)</f>
        <v>0</v>
      </c>
      <c r="BL300" s="19" t="s">
        <v>154</v>
      </c>
      <c r="BM300" s="182" t="s">
        <v>456</v>
      </c>
    </row>
    <row r="301" s="2" customFormat="1" ht="16.5" customHeight="1">
      <c r="A301" s="39"/>
      <c r="B301" s="169"/>
      <c r="C301" s="170" t="s">
        <v>457</v>
      </c>
      <c r="D301" s="170" t="s">
        <v>150</v>
      </c>
      <c r="E301" s="171" t="s">
        <v>458</v>
      </c>
      <c r="F301" s="172" t="s">
        <v>459</v>
      </c>
      <c r="G301" s="173" t="s">
        <v>162</v>
      </c>
      <c r="H301" s="174">
        <v>2</v>
      </c>
      <c r="I301" s="175"/>
      <c r="J301" s="176">
        <f>ROUND(I301*H301,2)</f>
        <v>0</v>
      </c>
      <c r="K301" s="177"/>
      <c r="L301" s="40"/>
      <c r="M301" s="178" t="s">
        <v>1</v>
      </c>
      <c r="N301" s="179" t="s">
        <v>50</v>
      </c>
      <c r="O301" s="78"/>
      <c r="P301" s="180">
        <f>O301*H301</f>
        <v>0</v>
      </c>
      <c r="Q301" s="180">
        <v>0.00069999999999999999</v>
      </c>
      <c r="R301" s="180">
        <f>Q301*H301</f>
        <v>0.0014</v>
      </c>
      <c r="S301" s="180">
        <v>0</v>
      </c>
      <c r="T301" s="181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182" t="s">
        <v>154</v>
      </c>
      <c r="AT301" s="182" t="s">
        <v>150</v>
      </c>
      <c r="AU301" s="182" t="s">
        <v>20</v>
      </c>
      <c r="AY301" s="19" t="s">
        <v>148</v>
      </c>
      <c r="BE301" s="183">
        <f>IF(N301="základní",J301,0)</f>
        <v>0</v>
      </c>
      <c r="BF301" s="183">
        <f>IF(N301="snížená",J301,0)</f>
        <v>0</v>
      </c>
      <c r="BG301" s="183">
        <f>IF(N301="zákl. přenesená",J301,0)</f>
        <v>0</v>
      </c>
      <c r="BH301" s="183">
        <f>IF(N301="sníž. přenesená",J301,0)</f>
        <v>0</v>
      </c>
      <c r="BI301" s="183">
        <f>IF(N301="nulová",J301,0)</f>
        <v>0</v>
      </c>
      <c r="BJ301" s="19" t="s">
        <v>90</v>
      </c>
      <c r="BK301" s="183">
        <f>ROUND(I301*H301,2)</f>
        <v>0</v>
      </c>
      <c r="BL301" s="19" t="s">
        <v>154</v>
      </c>
      <c r="BM301" s="182" t="s">
        <v>460</v>
      </c>
    </row>
    <row r="302" s="2" customFormat="1" ht="16.5" customHeight="1">
      <c r="A302" s="39"/>
      <c r="B302" s="169"/>
      <c r="C302" s="216" t="s">
        <v>461</v>
      </c>
      <c r="D302" s="216" t="s">
        <v>251</v>
      </c>
      <c r="E302" s="217" t="s">
        <v>462</v>
      </c>
      <c r="F302" s="218" t="s">
        <v>463</v>
      </c>
      <c r="G302" s="219" t="s">
        <v>162</v>
      </c>
      <c r="H302" s="220">
        <v>2</v>
      </c>
      <c r="I302" s="221"/>
      <c r="J302" s="222">
        <f>ROUND(I302*H302,2)</f>
        <v>0</v>
      </c>
      <c r="K302" s="223"/>
      <c r="L302" s="224"/>
      <c r="M302" s="225" t="s">
        <v>1</v>
      </c>
      <c r="N302" s="226" t="s">
        <v>50</v>
      </c>
      <c r="O302" s="78"/>
      <c r="P302" s="180">
        <f>O302*H302</f>
        <v>0</v>
      </c>
      <c r="Q302" s="180">
        <v>0.0015</v>
      </c>
      <c r="R302" s="180">
        <f>Q302*H302</f>
        <v>0.0030000000000000001</v>
      </c>
      <c r="S302" s="180">
        <v>0</v>
      </c>
      <c r="T302" s="181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182" t="s">
        <v>185</v>
      </c>
      <c r="AT302" s="182" t="s">
        <v>251</v>
      </c>
      <c r="AU302" s="182" t="s">
        <v>20</v>
      </c>
      <c r="AY302" s="19" t="s">
        <v>148</v>
      </c>
      <c r="BE302" s="183">
        <f>IF(N302="základní",J302,0)</f>
        <v>0</v>
      </c>
      <c r="BF302" s="183">
        <f>IF(N302="snížená",J302,0)</f>
        <v>0</v>
      </c>
      <c r="BG302" s="183">
        <f>IF(N302="zákl. přenesená",J302,0)</f>
        <v>0</v>
      </c>
      <c r="BH302" s="183">
        <f>IF(N302="sníž. přenesená",J302,0)</f>
        <v>0</v>
      </c>
      <c r="BI302" s="183">
        <f>IF(N302="nulová",J302,0)</f>
        <v>0</v>
      </c>
      <c r="BJ302" s="19" t="s">
        <v>90</v>
      </c>
      <c r="BK302" s="183">
        <f>ROUND(I302*H302,2)</f>
        <v>0</v>
      </c>
      <c r="BL302" s="19" t="s">
        <v>154</v>
      </c>
      <c r="BM302" s="182" t="s">
        <v>464</v>
      </c>
    </row>
    <row r="303" s="2" customFormat="1" ht="33" customHeight="1">
      <c r="A303" s="39"/>
      <c r="B303" s="169"/>
      <c r="C303" s="170" t="s">
        <v>465</v>
      </c>
      <c r="D303" s="170" t="s">
        <v>150</v>
      </c>
      <c r="E303" s="171" t="s">
        <v>466</v>
      </c>
      <c r="F303" s="172" t="s">
        <v>467</v>
      </c>
      <c r="G303" s="173" t="s">
        <v>274</v>
      </c>
      <c r="H303" s="174">
        <v>1</v>
      </c>
      <c r="I303" s="175"/>
      <c r="J303" s="176">
        <f>ROUND(I303*H303,2)</f>
        <v>0</v>
      </c>
      <c r="K303" s="177"/>
      <c r="L303" s="40"/>
      <c r="M303" s="178" t="s">
        <v>1</v>
      </c>
      <c r="N303" s="179" t="s">
        <v>50</v>
      </c>
      <c r="O303" s="78"/>
      <c r="P303" s="180">
        <f>O303*H303</f>
        <v>0</v>
      </c>
      <c r="Q303" s="180">
        <v>0</v>
      </c>
      <c r="R303" s="180">
        <f>Q303*H303</f>
        <v>0</v>
      </c>
      <c r="S303" s="180">
        <v>0</v>
      </c>
      <c r="T303" s="181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182" t="s">
        <v>154</v>
      </c>
      <c r="AT303" s="182" t="s">
        <v>150</v>
      </c>
      <c r="AU303" s="182" t="s">
        <v>20</v>
      </c>
      <c r="AY303" s="19" t="s">
        <v>148</v>
      </c>
      <c r="BE303" s="183">
        <f>IF(N303="základní",J303,0)</f>
        <v>0</v>
      </c>
      <c r="BF303" s="183">
        <f>IF(N303="snížená",J303,0)</f>
        <v>0</v>
      </c>
      <c r="BG303" s="183">
        <f>IF(N303="zákl. přenesená",J303,0)</f>
        <v>0</v>
      </c>
      <c r="BH303" s="183">
        <f>IF(N303="sníž. přenesená",J303,0)</f>
        <v>0</v>
      </c>
      <c r="BI303" s="183">
        <f>IF(N303="nulová",J303,0)</f>
        <v>0</v>
      </c>
      <c r="BJ303" s="19" t="s">
        <v>90</v>
      </c>
      <c r="BK303" s="183">
        <f>ROUND(I303*H303,2)</f>
        <v>0</v>
      </c>
      <c r="BL303" s="19" t="s">
        <v>154</v>
      </c>
      <c r="BM303" s="182" t="s">
        <v>468</v>
      </c>
    </row>
    <row r="304" s="2" customFormat="1" ht="24.15" customHeight="1">
      <c r="A304" s="39"/>
      <c r="B304" s="169"/>
      <c r="C304" s="170" t="s">
        <v>469</v>
      </c>
      <c r="D304" s="170" t="s">
        <v>150</v>
      </c>
      <c r="E304" s="171" t="s">
        <v>470</v>
      </c>
      <c r="F304" s="172" t="s">
        <v>471</v>
      </c>
      <c r="G304" s="173" t="s">
        <v>162</v>
      </c>
      <c r="H304" s="174">
        <v>1</v>
      </c>
      <c r="I304" s="175"/>
      <c r="J304" s="176">
        <f>ROUND(I304*H304,2)</f>
        <v>0</v>
      </c>
      <c r="K304" s="177"/>
      <c r="L304" s="40"/>
      <c r="M304" s="178" t="s">
        <v>1</v>
      </c>
      <c r="N304" s="179" t="s">
        <v>50</v>
      </c>
      <c r="O304" s="78"/>
      <c r="P304" s="180">
        <f>O304*H304</f>
        <v>0</v>
      </c>
      <c r="Q304" s="180">
        <v>0</v>
      </c>
      <c r="R304" s="180">
        <f>Q304*H304</f>
        <v>0</v>
      </c>
      <c r="S304" s="180">
        <v>0</v>
      </c>
      <c r="T304" s="181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182" t="s">
        <v>154</v>
      </c>
      <c r="AT304" s="182" t="s">
        <v>150</v>
      </c>
      <c r="AU304" s="182" t="s">
        <v>20</v>
      </c>
      <c r="AY304" s="19" t="s">
        <v>148</v>
      </c>
      <c r="BE304" s="183">
        <f>IF(N304="základní",J304,0)</f>
        <v>0</v>
      </c>
      <c r="BF304" s="183">
        <f>IF(N304="snížená",J304,0)</f>
        <v>0</v>
      </c>
      <c r="BG304" s="183">
        <f>IF(N304="zákl. přenesená",J304,0)</f>
        <v>0</v>
      </c>
      <c r="BH304" s="183">
        <f>IF(N304="sníž. přenesená",J304,0)</f>
        <v>0</v>
      </c>
      <c r="BI304" s="183">
        <f>IF(N304="nulová",J304,0)</f>
        <v>0</v>
      </c>
      <c r="BJ304" s="19" t="s">
        <v>90</v>
      </c>
      <c r="BK304" s="183">
        <f>ROUND(I304*H304,2)</f>
        <v>0</v>
      </c>
      <c r="BL304" s="19" t="s">
        <v>154</v>
      </c>
      <c r="BM304" s="182" t="s">
        <v>472</v>
      </c>
    </row>
    <row r="305" s="2" customFormat="1" ht="16.5" customHeight="1">
      <c r="A305" s="39"/>
      <c r="B305" s="169"/>
      <c r="C305" s="216" t="s">
        <v>473</v>
      </c>
      <c r="D305" s="216" t="s">
        <v>251</v>
      </c>
      <c r="E305" s="217" t="s">
        <v>474</v>
      </c>
      <c r="F305" s="218" t="s">
        <v>475</v>
      </c>
      <c r="G305" s="219" t="s">
        <v>162</v>
      </c>
      <c r="H305" s="220">
        <v>1</v>
      </c>
      <c r="I305" s="221"/>
      <c r="J305" s="222">
        <f>ROUND(I305*H305,2)</f>
        <v>0</v>
      </c>
      <c r="K305" s="223"/>
      <c r="L305" s="224"/>
      <c r="M305" s="225" t="s">
        <v>1</v>
      </c>
      <c r="N305" s="226" t="s">
        <v>50</v>
      </c>
      <c r="O305" s="78"/>
      <c r="P305" s="180">
        <f>O305*H305</f>
        <v>0</v>
      </c>
      <c r="Q305" s="180">
        <v>0.0035000000000000001</v>
      </c>
      <c r="R305" s="180">
        <f>Q305*H305</f>
        <v>0.0035000000000000001</v>
      </c>
      <c r="S305" s="180">
        <v>0</v>
      </c>
      <c r="T305" s="181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182" t="s">
        <v>185</v>
      </c>
      <c r="AT305" s="182" t="s">
        <v>251</v>
      </c>
      <c r="AU305" s="182" t="s">
        <v>20</v>
      </c>
      <c r="AY305" s="19" t="s">
        <v>148</v>
      </c>
      <c r="BE305" s="183">
        <f>IF(N305="základní",J305,0)</f>
        <v>0</v>
      </c>
      <c r="BF305" s="183">
        <f>IF(N305="snížená",J305,0)</f>
        <v>0</v>
      </c>
      <c r="BG305" s="183">
        <f>IF(N305="zákl. přenesená",J305,0)</f>
        <v>0</v>
      </c>
      <c r="BH305" s="183">
        <f>IF(N305="sníž. přenesená",J305,0)</f>
        <v>0</v>
      </c>
      <c r="BI305" s="183">
        <f>IF(N305="nulová",J305,0)</f>
        <v>0</v>
      </c>
      <c r="BJ305" s="19" t="s">
        <v>90</v>
      </c>
      <c r="BK305" s="183">
        <f>ROUND(I305*H305,2)</f>
        <v>0</v>
      </c>
      <c r="BL305" s="19" t="s">
        <v>154</v>
      </c>
      <c r="BM305" s="182" t="s">
        <v>476</v>
      </c>
    </row>
    <row r="306" s="2" customFormat="1" ht="24.15" customHeight="1">
      <c r="A306" s="39"/>
      <c r="B306" s="169"/>
      <c r="C306" s="170" t="s">
        <v>477</v>
      </c>
      <c r="D306" s="170" t="s">
        <v>150</v>
      </c>
      <c r="E306" s="171" t="s">
        <v>478</v>
      </c>
      <c r="F306" s="172" t="s">
        <v>479</v>
      </c>
      <c r="G306" s="173" t="s">
        <v>162</v>
      </c>
      <c r="H306" s="174">
        <v>2</v>
      </c>
      <c r="I306" s="175"/>
      <c r="J306" s="176">
        <f>ROUND(I306*H306,2)</f>
        <v>0</v>
      </c>
      <c r="K306" s="177"/>
      <c r="L306" s="40"/>
      <c r="M306" s="178" t="s">
        <v>1</v>
      </c>
      <c r="N306" s="179" t="s">
        <v>50</v>
      </c>
      <c r="O306" s="78"/>
      <c r="P306" s="180">
        <f>O306*H306</f>
        <v>0</v>
      </c>
      <c r="Q306" s="180">
        <v>0.010189999999999999</v>
      </c>
      <c r="R306" s="180">
        <f>Q306*H306</f>
        <v>0.020379999999999999</v>
      </c>
      <c r="S306" s="180">
        <v>0</v>
      </c>
      <c r="T306" s="181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182" t="s">
        <v>154</v>
      </c>
      <c r="AT306" s="182" t="s">
        <v>150</v>
      </c>
      <c r="AU306" s="182" t="s">
        <v>20</v>
      </c>
      <c r="AY306" s="19" t="s">
        <v>148</v>
      </c>
      <c r="BE306" s="183">
        <f>IF(N306="základní",J306,0)</f>
        <v>0</v>
      </c>
      <c r="BF306" s="183">
        <f>IF(N306="snížená",J306,0)</f>
        <v>0</v>
      </c>
      <c r="BG306" s="183">
        <f>IF(N306="zákl. přenesená",J306,0)</f>
        <v>0</v>
      </c>
      <c r="BH306" s="183">
        <f>IF(N306="sníž. přenesená",J306,0)</f>
        <v>0</v>
      </c>
      <c r="BI306" s="183">
        <f>IF(N306="nulová",J306,0)</f>
        <v>0</v>
      </c>
      <c r="BJ306" s="19" t="s">
        <v>90</v>
      </c>
      <c r="BK306" s="183">
        <f>ROUND(I306*H306,2)</f>
        <v>0</v>
      </c>
      <c r="BL306" s="19" t="s">
        <v>154</v>
      </c>
      <c r="BM306" s="182" t="s">
        <v>480</v>
      </c>
    </row>
    <row r="307" s="2" customFormat="1" ht="24.15" customHeight="1">
      <c r="A307" s="39"/>
      <c r="B307" s="169"/>
      <c r="C307" s="216" t="s">
        <v>481</v>
      </c>
      <c r="D307" s="216" t="s">
        <v>251</v>
      </c>
      <c r="E307" s="217" t="s">
        <v>482</v>
      </c>
      <c r="F307" s="218" t="s">
        <v>483</v>
      </c>
      <c r="G307" s="219" t="s">
        <v>162</v>
      </c>
      <c r="H307" s="220">
        <v>2</v>
      </c>
      <c r="I307" s="221"/>
      <c r="J307" s="222">
        <f>ROUND(I307*H307,2)</f>
        <v>0</v>
      </c>
      <c r="K307" s="223"/>
      <c r="L307" s="224"/>
      <c r="M307" s="225" t="s">
        <v>1</v>
      </c>
      <c r="N307" s="226" t="s">
        <v>50</v>
      </c>
      <c r="O307" s="78"/>
      <c r="P307" s="180">
        <f>O307*H307</f>
        <v>0</v>
      </c>
      <c r="Q307" s="180">
        <v>1.0129999999999999</v>
      </c>
      <c r="R307" s="180">
        <f>Q307*H307</f>
        <v>2.0259999999999998</v>
      </c>
      <c r="S307" s="180">
        <v>0</v>
      </c>
      <c r="T307" s="181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182" t="s">
        <v>185</v>
      </c>
      <c r="AT307" s="182" t="s">
        <v>251</v>
      </c>
      <c r="AU307" s="182" t="s">
        <v>20</v>
      </c>
      <c r="AY307" s="19" t="s">
        <v>148</v>
      </c>
      <c r="BE307" s="183">
        <f>IF(N307="základní",J307,0)</f>
        <v>0</v>
      </c>
      <c r="BF307" s="183">
        <f>IF(N307="snížená",J307,0)</f>
        <v>0</v>
      </c>
      <c r="BG307" s="183">
        <f>IF(N307="zákl. přenesená",J307,0)</f>
        <v>0</v>
      </c>
      <c r="BH307" s="183">
        <f>IF(N307="sníž. přenesená",J307,0)</f>
        <v>0</v>
      </c>
      <c r="BI307" s="183">
        <f>IF(N307="nulová",J307,0)</f>
        <v>0</v>
      </c>
      <c r="BJ307" s="19" t="s">
        <v>90</v>
      </c>
      <c r="BK307" s="183">
        <f>ROUND(I307*H307,2)</f>
        <v>0</v>
      </c>
      <c r="BL307" s="19" t="s">
        <v>154</v>
      </c>
      <c r="BM307" s="182" t="s">
        <v>484</v>
      </c>
    </row>
    <row r="308" s="2" customFormat="1" ht="24.15" customHeight="1">
      <c r="A308" s="39"/>
      <c r="B308" s="169"/>
      <c r="C308" s="170" t="s">
        <v>485</v>
      </c>
      <c r="D308" s="170" t="s">
        <v>150</v>
      </c>
      <c r="E308" s="171" t="s">
        <v>486</v>
      </c>
      <c r="F308" s="172" t="s">
        <v>487</v>
      </c>
      <c r="G308" s="173" t="s">
        <v>162</v>
      </c>
      <c r="H308" s="174">
        <v>1</v>
      </c>
      <c r="I308" s="175"/>
      <c r="J308" s="176">
        <f>ROUND(I308*H308,2)</f>
        <v>0</v>
      </c>
      <c r="K308" s="177"/>
      <c r="L308" s="40"/>
      <c r="M308" s="178" t="s">
        <v>1</v>
      </c>
      <c r="N308" s="179" t="s">
        <v>50</v>
      </c>
      <c r="O308" s="78"/>
      <c r="P308" s="180">
        <f>O308*H308</f>
        <v>0</v>
      </c>
      <c r="Q308" s="180">
        <v>0.01248</v>
      </c>
      <c r="R308" s="180">
        <f>Q308*H308</f>
        <v>0.01248</v>
      </c>
      <c r="S308" s="180">
        <v>0</v>
      </c>
      <c r="T308" s="181">
        <f>S308*H308</f>
        <v>0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182" t="s">
        <v>154</v>
      </c>
      <c r="AT308" s="182" t="s">
        <v>150</v>
      </c>
      <c r="AU308" s="182" t="s">
        <v>20</v>
      </c>
      <c r="AY308" s="19" t="s">
        <v>148</v>
      </c>
      <c r="BE308" s="183">
        <f>IF(N308="základní",J308,0)</f>
        <v>0</v>
      </c>
      <c r="BF308" s="183">
        <f>IF(N308="snížená",J308,0)</f>
        <v>0</v>
      </c>
      <c r="BG308" s="183">
        <f>IF(N308="zákl. přenesená",J308,0)</f>
        <v>0</v>
      </c>
      <c r="BH308" s="183">
        <f>IF(N308="sníž. přenesená",J308,0)</f>
        <v>0</v>
      </c>
      <c r="BI308" s="183">
        <f>IF(N308="nulová",J308,0)</f>
        <v>0</v>
      </c>
      <c r="BJ308" s="19" t="s">
        <v>90</v>
      </c>
      <c r="BK308" s="183">
        <f>ROUND(I308*H308,2)</f>
        <v>0</v>
      </c>
      <c r="BL308" s="19" t="s">
        <v>154</v>
      </c>
      <c r="BM308" s="182" t="s">
        <v>488</v>
      </c>
    </row>
    <row r="309" s="2" customFormat="1" ht="24.15" customHeight="1">
      <c r="A309" s="39"/>
      <c r="B309" s="169"/>
      <c r="C309" s="216" t="s">
        <v>489</v>
      </c>
      <c r="D309" s="216" t="s">
        <v>251</v>
      </c>
      <c r="E309" s="217" t="s">
        <v>490</v>
      </c>
      <c r="F309" s="218" t="s">
        <v>491</v>
      </c>
      <c r="G309" s="219" t="s">
        <v>162</v>
      </c>
      <c r="H309" s="220">
        <v>1</v>
      </c>
      <c r="I309" s="221"/>
      <c r="J309" s="222">
        <f>ROUND(I309*H309,2)</f>
        <v>0</v>
      </c>
      <c r="K309" s="223"/>
      <c r="L309" s="224"/>
      <c r="M309" s="225" t="s">
        <v>1</v>
      </c>
      <c r="N309" s="226" t="s">
        <v>50</v>
      </c>
      <c r="O309" s="78"/>
      <c r="P309" s="180">
        <f>O309*H309</f>
        <v>0</v>
      </c>
      <c r="Q309" s="180">
        <v>0.54800000000000004</v>
      </c>
      <c r="R309" s="180">
        <f>Q309*H309</f>
        <v>0.54800000000000004</v>
      </c>
      <c r="S309" s="180">
        <v>0</v>
      </c>
      <c r="T309" s="181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182" t="s">
        <v>185</v>
      </c>
      <c r="AT309" s="182" t="s">
        <v>251</v>
      </c>
      <c r="AU309" s="182" t="s">
        <v>20</v>
      </c>
      <c r="AY309" s="19" t="s">
        <v>148</v>
      </c>
      <c r="BE309" s="183">
        <f>IF(N309="základní",J309,0)</f>
        <v>0</v>
      </c>
      <c r="BF309" s="183">
        <f>IF(N309="snížená",J309,0)</f>
        <v>0</v>
      </c>
      <c r="BG309" s="183">
        <f>IF(N309="zákl. přenesená",J309,0)</f>
        <v>0</v>
      </c>
      <c r="BH309" s="183">
        <f>IF(N309="sníž. přenesená",J309,0)</f>
        <v>0</v>
      </c>
      <c r="BI309" s="183">
        <f>IF(N309="nulová",J309,0)</f>
        <v>0</v>
      </c>
      <c r="BJ309" s="19" t="s">
        <v>90</v>
      </c>
      <c r="BK309" s="183">
        <f>ROUND(I309*H309,2)</f>
        <v>0</v>
      </c>
      <c r="BL309" s="19" t="s">
        <v>154</v>
      </c>
      <c r="BM309" s="182" t="s">
        <v>492</v>
      </c>
    </row>
    <row r="310" s="2" customFormat="1" ht="37.8" customHeight="1">
      <c r="A310" s="39"/>
      <c r="B310" s="169"/>
      <c r="C310" s="170" t="s">
        <v>493</v>
      </c>
      <c r="D310" s="170" t="s">
        <v>150</v>
      </c>
      <c r="E310" s="171" t="s">
        <v>494</v>
      </c>
      <c r="F310" s="172" t="s">
        <v>495</v>
      </c>
      <c r="G310" s="173" t="s">
        <v>162</v>
      </c>
      <c r="H310" s="174">
        <v>2</v>
      </c>
      <c r="I310" s="175"/>
      <c r="J310" s="176">
        <f>ROUND(I310*H310,2)</f>
        <v>0</v>
      </c>
      <c r="K310" s="177"/>
      <c r="L310" s="40"/>
      <c r="M310" s="178" t="s">
        <v>1</v>
      </c>
      <c r="N310" s="179" t="s">
        <v>50</v>
      </c>
      <c r="O310" s="78"/>
      <c r="P310" s="180">
        <f>O310*H310</f>
        <v>0</v>
      </c>
      <c r="Q310" s="180">
        <v>0.089999999999999997</v>
      </c>
      <c r="R310" s="180">
        <f>Q310*H310</f>
        <v>0.17999999999999999</v>
      </c>
      <c r="S310" s="180">
        <v>0</v>
      </c>
      <c r="T310" s="181">
        <f>S310*H310</f>
        <v>0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182" t="s">
        <v>154</v>
      </c>
      <c r="AT310" s="182" t="s">
        <v>150</v>
      </c>
      <c r="AU310" s="182" t="s">
        <v>20</v>
      </c>
      <c r="AY310" s="19" t="s">
        <v>148</v>
      </c>
      <c r="BE310" s="183">
        <f>IF(N310="základní",J310,0)</f>
        <v>0</v>
      </c>
      <c r="BF310" s="183">
        <f>IF(N310="snížená",J310,0)</f>
        <v>0</v>
      </c>
      <c r="BG310" s="183">
        <f>IF(N310="zákl. přenesená",J310,0)</f>
        <v>0</v>
      </c>
      <c r="BH310" s="183">
        <f>IF(N310="sníž. přenesená",J310,0)</f>
        <v>0</v>
      </c>
      <c r="BI310" s="183">
        <f>IF(N310="nulová",J310,0)</f>
        <v>0</v>
      </c>
      <c r="BJ310" s="19" t="s">
        <v>90</v>
      </c>
      <c r="BK310" s="183">
        <f>ROUND(I310*H310,2)</f>
        <v>0</v>
      </c>
      <c r="BL310" s="19" t="s">
        <v>154</v>
      </c>
      <c r="BM310" s="182" t="s">
        <v>496</v>
      </c>
    </row>
    <row r="311" s="13" customFormat="1">
      <c r="A311" s="13"/>
      <c r="B311" s="184"/>
      <c r="C311" s="13"/>
      <c r="D311" s="185" t="s">
        <v>156</v>
      </c>
      <c r="E311" s="186" t="s">
        <v>1</v>
      </c>
      <c r="F311" s="187" t="s">
        <v>497</v>
      </c>
      <c r="G311" s="13"/>
      <c r="H311" s="186" t="s">
        <v>1</v>
      </c>
      <c r="I311" s="188"/>
      <c r="J311" s="13"/>
      <c r="K311" s="13"/>
      <c r="L311" s="184"/>
      <c r="M311" s="189"/>
      <c r="N311" s="190"/>
      <c r="O311" s="190"/>
      <c r="P311" s="190"/>
      <c r="Q311" s="190"/>
      <c r="R311" s="190"/>
      <c r="S311" s="190"/>
      <c r="T311" s="191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186" t="s">
        <v>156</v>
      </c>
      <c r="AU311" s="186" t="s">
        <v>20</v>
      </c>
      <c r="AV311" s="13" t="s">
        <v>90</v>
      </c>
      <c r="AW311" s="13" t="s">
        <v>41</v>
      </c>
      <c r="AX311" s="13" t="s">
        <v>85</v>
      </c>
      <c r="AY311" s="186" t="s">
        <v>148</v>
      </c>
    </row>
    <row r="312" s="13" customFormat="1">
      <c r="A312" s="13"/>
      <c r="B312" s="184"/>
      <c r="C312" s="13"/>
      <c r="D312" s="185" t="s">
        <v>156</v>
      </c>
      <c r="E312" s="186" t="s">
        <v>1</v>
      </c>
      <c r="F312" s="187" t="s">
        <v>498</v>
      </c>
      <c r="G312" s="13"/>
      <c r="H312" s="186" t="s">
        <v>1</v>
      </c>
      <c r="I312" s="188"/>
      <c r="J312" s="13"/>
      <c r="K312" s="13"/>
      <c r="L312" s="184"/>
      <c r="M312" s="189"/>
      <c r="N312" s="190"/>
      <c r="O312" s="190"/>
      <c r="P312" s="190"/>
      <c r="Q312" s="190"/>
      <c r="R312" s="190"/>
      <c r="S312" s="190"/>
      <c r="T312" s="191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186" t="s">
        <v>156</v>
      </c>
      <c r="AU312" s="186" t="s">
        <v>20</v>
      </c>
      <c r="AV312" s="13" t="s">
        <v>90</v>
      </c>
      <c r="AW312" s="13" t="s">
        <v>41</v>
      </c>
      <c r="AX312" s="13" t="s">
        <v>85</v>
      </c>
      <c r="AY312" s="186" t="s">
        <v>148</v>
      </c>
    </row>
    <row r="313" s="13" customFormat="1">
      <c r="A313" s="13"/>
      <c r="B313" s="184"/>
      <c r="C313" s="13"/>
      <c r="D313" s="185" t="s">
        <v>156</v>
      </c>
      <c r="E313" s="186" t="s">
        <v>1</v>
      </c>
      <c r="F313" s="187" t="s">
        <v>499</v>
      </c>
      <c r="G313" s="13"/>
      <c r="H313" s="186" t="s">
        <v>1</v>
      </c>
      <c r="I313" s="188"/>
      <c r="J313" s="13"/>
      <c r="K313" s="13"/>
      <c r="L313" s="184"/>
      <c r="M313" s="189"/>
      <c r="N313" s="190"/>
      <c r="O313" s="190"/>
      <c r="P313" s="190"/>
      <c r="Q313" s="190"/>
      <c r="R313" s="190"/>
      <c r="S313" s="190"/>
      <c r="T313" s="191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186" t="s">
        <v>156</v>
      </c>
      <c r="AU313" s="186" t="s">
        <v>20</v>
      </c>
      <c r="AV313" s="13" t="s">
        <v>90</v>
      </c>
      <c r="AW313" s="13" t="s">
        <v>41</v>
      </c>
      <c r="AX313" s="13" t="s">
        <v>85</v>
      </c>
      <c r="AY313" s="186" t="s">
        <v>148</v>
      </c>
    </row>
    <row r="314" s="14" customFormat="1">
      <c r="A314" s="14"/>
      <c r="B314" s="192"/>
      <c r="C314" s="14"/>
      <c r="D314" s="185" t="s">
        <v>156</v>
      </c>
      <c r="E314" s="193" t="s">
        <v>1</v>
      </c>
      <c r="F314" s="194" t="s">
        <v>90</v>
      </c>
      <c r="G314" s="14"/>
      <c r="H314" s="195">
        <v>1</v>
      </c>
      <c r="I314" s="196"/>
      <c r="J314" s="14"/>
      <c r="K314" s="14"/>
      <c r="L314" s="192"/>
      <c r="M314" s="197"/>
      <c r="N314" s="198"/>
      <c r="O314" s="198"/>
      <c r="P314" s="198"/>
      <c r="Q314" s="198"/>
      <c r="R314" s="198"/>
      <c r="S314" s="198"/>
      <c r="T314" s="199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193" t="s">
        <v>156</v>
      </c>
      <c r="AU314" s="193" t="s">
        <v>20</v>
      </c>
      <c r="AV314" s="14" t="s">
        <v>20</v>
      </c>
      <c r="AW314" s="14" t="s">
        <v>41</v>
      </c>
      <c r="AX314" s="14" t="s">
        <v>85</v>
      </c>
      <c r="AY314" s="193" t="s">
        <v>148</v>
      </c>
    </row>
    <row r="315" s="13" customFormat="1">
      <c r="A315" s="13"/>
      <c r="B315" s="184"/>
      <c r="C315" s="13"/>
      <c r="D315" s="185" t="s">
        <v>156</v>
      </c>
      <c r="E315" s="186" t="s">
        <v>1</v>
      </c>
      <c r="F315" s="187" t="s">
        <v>500</v>
      </c>
      <c r="G315" s="13"/>
      <c r="H315" s="186" t="s">
        <v>1</v>
      </c>
      <c r="I315" s="188"/>
      <c r="J315" s="13"/>
      <c r="K315" s="13"/>
      <c r="L315" s="184"/>
      <c r="M315" s="189"/>
      <c r="N315" s="190"/>
      <c r="O315" s="190"/>
      <c r="P315" s="190"/>
      <c r="Q315" s="190"/>
      <c r="R315" s="190"/>
      <c r="S315" s="190"/>
      <c r="T315" s="191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186" t="s">
        <v>156</v>
      </c>
      <c r="AU315" s="186" t="s">
        <v>20</v>
      </c>
      <c r="AV315" s="13" t="s">
        <v>90</v>
      </c>
      <c r="AW315" s="13" t="s">
        <v>41</v>
      </c>
      <c r="AX315" s="13" t="s">
        <v>85</v>
      </c>
      <c r="AY315" s="186" t="s">
        <v>148</v>
      </c>
    </row>
    <row r="316" s="14" customFormat="1">
      <c r="A316" s="14"/>
      <c r="B316" s="192"/>
      <c r="C316" s="14"/>
      <c r="D316" s="185" t="s">
        <v>156</v>
      </c>
      <c r="E316" s="193" t="s">
        <v>1</v>
      </c>
      <c r="F316" s="194" t="s">
        <v>90</v>
      </c>
      <c r="G316" s="14"/>
      <c r="H316" s="195">
        <v>1</v>
      </c>
      <c r="I316" s="196"/>
      <c r="J316" s="14"/>
      <c r="K316" s="14"/>
      <c r="L316" s="192"/>
      <c r="M316" s="197"/>
      <c r="N316" s="198"/>
      <c r="O316" s="198"/>
      <c r="P316" s="198"/>
      <c r="Q316" s="198"/>
      <c r="R316" s="198"/>
      <c r="S316" s="198"/>
      <c r="T316" s="199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193" t="s">
        <v>156</v>
      </c>
      <c r="AU316" s="193" t="s">
        <v>20</v>
      </c>
      <c r="AV316" s="14" t="s">
        <v>20</v>
      </c>
      <c r="AW316" s="14" t="s">
        <v>41</v>
      </c>
      <c r="AX316" s="14" t="s">
        <v>85</v>
      </c>
      <c r="AY316" s="193" t="s">
        <v>148</v>
      </c>
    </row>
    <row r="317" s="15" customFormat="1">
      <c r="A317" s="15"/>
      <c r="B317" s="200"/>
      <c r="C317" s="15"/>
      <c r="D317" s="185" t="s">
        <v>156</v>
      </c>
      <c r="E317" s="201" t="s">
        <v>1</v>
      </c>
      <c r="F317" s="202" t="s">
        <v>159</v>
      </c>
      <c r="G317" s="15"/>
      <c r="H317" s="203">
        <v>2</v>
      </c>
      <c r="I317" s="204"/>
      <c r="J317" s="15"/>
      <c r="K317" s="15"/>
      <c r="L317" s="200"/>
      <c r="M317" s="205"/>
      <c r="N317" s="206"/>
      <c r="O317" s="206"/>
      <c r="P317" s="206"/>
      <c r="Q317" s="206"/>
      <c r="R317" s="206"/>
      <c r="S317" s="206"/>
      <c r="T317" s="207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T317" s="201" t="s">
        <v>156</v>
      </c>
      <c r="AU317" s="201" t="s">
        <v>20</v>
      </c>
      <c r="AV317" s="15" t="s">
        <v>154</v>
      </c>
      <c r="AW317" s="15" t="s">
        <v>41</v>
      </c>
      <c r="AX317" s="15" t="s">
        <v>90</v>
      </c>
      <c r="AY317" s="201" t="s">
        <v>148</v>
      </c>
    </row>
    <row r="318" s="2" customFormat="1" ht="24.15" customHeight="1">
      <c r="A318" s="39"/>
      <c r="B318" s="169"/>
      <c r="C318" s="216" t="s">
        <v>501</v>
      </c>
      <c r="D318" s="216" t="s">
        <v>251</v>
      </c>
      <c r="E318" s="217" t="s">
        <v>502</v>
      </c>
      <c r="F318" s="218" t="s">
        <v>503</v>
      </c>
      <c r="G318" s="219" t="s">
        <v>162</v>
      </c>
      <c r="H318" s="220">
        <v>1</v>
      </c>
      <c r="I318" s="221"/>
      <c r="J318" s="222">
        <f>ROUND(I318*H318,2)</f>
        <v>0</v>
      </c>
      <c r="K318" s="223"/>
      <c r="L318" s="224"/>
      <c r="M318" s="225" t="s">
        <v>1</v>
      </c>
      <c r="N318" s="226" t="s">
        <v>50</v>
      </c>
      <c r="O318" s="78"/>
      <c r="P318" s="180">
        <f>O318*H318</f>
        <v>0</v>
      </c>
      <c r="Q318" s="180">
        <v>0.048000000000000001</v>
      </c>
      <c r="R318" s="180">
        <f>Q318*H318</f>
        <v>0.048000000000000001</v>
      </c>
      <c r="S318" s="180">
        <v>0</v>
      </c>
      <c r="T318" s="181">
        <f>S318*H318</f>
        <v>0</v>
      </c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R318" s="182" t="s">
        <v>185</v>
      </c>
      <c r="AT318" s="182" t="s">
        <v>251</v>
      </c>
      <c r="AU318" s="182" t="s">
        <v>20</v>
      </c>
      <c r="AY318" s="19" t="s">
        <v>148</v>
      </c>
      <c r="BE318" s="183">
        <f>IF(N318="základní",J318,0)</f>
        <v>0</v>
      </c>
      <c r="BF318" s="183">
        <f>IF(N318="snížená",J318,0)</f>
        <v>0</v>
      </c>
      <c r="BG318" s="183">
        <f>IF(N318="zákl. přenesená",J318,0)</f>
        <v>0</v>
      </c>
      <c r="BH318" s="183">
        <f>IF(N318="sníž. přenesená",J318,0)</f>
        <v>0</v>
      </c>
      <c r="BI318" s="183">
        <f>IF(N318="nulová",J318,0)</f>
        <v>0</v>
      </c>
      <c r="BJ318" s="19" t="s">
        <v>90</v>
      </c>
      <c r="BK318" s="183">
        <f>ROUND(I318*H318,2)</f>
        <v>0</v>
      </c>
      <c r="BL318" s="19" t="s">
        <v>154</v>
      </c>
      <c r="BM318" s="182" t="s">
        <v>504</v>
      </c>
    </row>
    <row r="319" s="2" customFormat="1" ht="24.15" customHeight="1">
      <c r="A319" s="39"/>
      <c r="B319" s="169"/>
      <c r="C319" s="216" t="s">
        <v>505</v>
      </c>
      <c r="D319" s="216" t="s">
        <v>251</v>
      </c>
      <c r="E319" s="217" t="s">
        <v>506</v>
      </c>
      <c r="F319" s="218" t="s">
        <v>507</v>
      </c>
      <c r="G319" s="219" t="s">
        <v>162</v>
      </c>
      <c r="H319" s="220">
        <v>1</v>
      </c>
      <c r="I319" s="221"/>
      <c r="J319" s="222">
        <f>ROUND(I319*H319,2)</f>
        <v>0</v>
      </c>
      <c r="K319" s="223"/>
      <c r="L319" s="224"/>
      <c r="M319" s="225" t="s">
        <v>1</v>
      </c>
      <c r="N319" s="226" t="s">
        <v>50</v>
      </c>
      <c r="O319" s="78"/>
      <c r="P319" s="180">
        <f>O319*H319</f>
        <v>0</v>
      </c>
      <c r="Q319" s="180">
        <v>0.048000000000000001</v>
      </c>
      <c r="R319" s="180">
        <f>Q319*H319</f>
        <v>0.048000000000000001</v>
      </c>
      <c r="S319" s="180">
        <v>0</v>
      </c>
      <c r="T319" s="181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182" t="s">
        <v>185</v>
      </c>
      <c r="AT319" s="182" t="s">
        <v>251</v>
      </c>
      <c r="AU319" s="182" t="s">
        <v>20</v>
      </c>
      <c r="AY319" s="19" t="s">
        <v>148</v>
      </c>
      <c r="BE319" s="183">
        <f>IF(N319="základní",J319,0)</f>
        <v>0</v>
      </c>
      <c r="BF319" s="183">
        <f>IF(N319="snížená",J319,0)</f>
        <v>0</v>
      </c>
      <c r="BG319" s="183">
        <f>IF(N319="zákl. přenesená",J319,0)</f>
        <v>0</v>
      </c>
      <c r="BH319" s="183">
        <f>IF(N319="sníž. přenesená",J319,0)</f>
        <v>0</v>
      </c>
      <c r="BI319" s="183">
        <f>IF(N319="nulová",J319,0)</f>
        <v>0</v>
      </c>
      <c r="BJ319" s="19" t="s">
        <v>90</v>
      </c>
      <c r="BK319" s="183">
        <f>ROUND(I319*H319,2)</f>
        <v>0</v>
      </c>
      <c r="BL319" s="19" t="s">
        <v>154</v>
      </c>
      <c r="BM319" s="182" t="s">
        <v>508</v>
      </c>
    </row>
    <row r="320" s="2" customFormat="1" ht="24.15" customHeight="1">
      <c r="A320" s="39"/>
      <c r="B320" s="169"/>
      <c r="C320" s="170" t="s">
        <v>509</v>
      </c>
      <c r="D320" s="170" t="s">
        <v>150</v>
      </c>
      <c r="E320" s="171" t="s">
        <v>510</v>
      </c>
      <c r="F320" s="172" t="s">
        <v>511</v>
      </c>
      <c r="G320" s="173" t="s">
        <v>162</v>
      </c>
      <c r="H320" s="174">
        <v>2</v>
      </c>
      <c r="I320" s="175"/>
      <c r="J320" s="176">
        <f>ROUND(I320*H320,2)</f>
        <v>0</v>
      </c>
      <c r="K320" s="177"/>
      <c r="L320" s="40"/>
      <c r="M320" s="178" t="s">
        <v>1</v>
      </c>
      <c r="N320" s="179" t="s">
        <v>50</v>
      </c>
      <c r="O320" s="78"/>
      <c r="P320" s="180">
        <f>O320*H320</f>
        <v>0</v>
      </c>
      <c r="Q320" s="180">
        <v>0</v>
      </c>
      <c r="R320" s="180">
        <f>Q320*H320</f>
        <v>0</v>
      </c>
      <c r="S320" s="180">
        <v>0.20000000000000001</v>
      </c>
      <c r="T320" s="181">
        <f>S320*H320</f>
        <v>0.40000000000000002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182" t="s">
        <v>154</v>
      </c>
      <c r="AT320" s="182" t="s">
        <v>150</v>
      </c>
      <c r="AU320" s="182" t="s">
        <v>20</v>
      </c>
      <c r="AY320" s="19" t="s">
        <v>148</v>
      </c>
      <c r="BE320" s="183">
        <f>IF(N320="základní",J320,0)</f>
        <v>0</v>
      </c>
      <c r="BF320" s="183">
        <f>IF(N320="snížená",J320,0)</f>
        <v>0</v>
      </c>
      <c r="BG320" s="183">
        <f>IF(N320="zákl. přenesená",J320,0)</f>
        <v>0</v>
      </c>
      <c r="BH320" s="183">
        <f>IF(N320="sníž. přenesená",J320,0)</f>
        <v>0</v>
      </c>
      <c r="BI320" s="183">
        <f>IF(N320="nulová",J320,0)</f>
        <v>0</v>
      </c>
      <c r="BJ320" s="19" t="s">
        <v>90</v>
      </c>
      <c r="BK320" s="183">
        <f>ROUND(I320*H320,2)</f>
        <v>0</v>
      </c>
      <c r="BL320" s="19" t="s">
        <v>154</v>
      </c>
      <c r="BM320" s="182" t="s">
        <v>512</v>
      </c>
    </row>
    <row r="321" s="13" customFormat="1">
      <c r="A321" s="13"/>
      <c r="B321" s="184"/>
      <c r="C321" s="13"/>
      <c r="D321" s="185" t="s">
        <v>156</v>
      </c>
      <c r="E321" s="186" t="s">
        <v>1</v>
      </c>
      <c r="F321" s="187" t="s">
        <v>513</v>
      </c>
      <c r="G321" s="13"/>
      <c r="H321" s="186" t="s">
        <v>1</v>
      </c>
      <c r="I321" s="188"/>
      <c r="J321" s="13"/>
      <c r="K321" s="13"/>
      <c r="L321" s="184"/>
      <c r="M321" s="189"/>
      <c r="N321" s="190"/>
      <c r="O321" s="190"/>
      <c r="P321" s="190"/>
      <c r="Q321" s="190"/>
      <c r="R321" s="190"/>
      <c r="S321" s="190"/>
      <c r="T321" s="191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186" t="s">
        <v>156</v>
      </c>
      <c r="AU321" s="186" t="s">
        <v>20</v>
      </c>
      <c r="AV321" s="13" t="s">
        <v>90</v>
      </c>
      <c r="AW321" s="13" t="s">
        <v>41</v>
      </c>
      <c r="AX321" s="13" t="s">
        <v>85</v>
      </c>
      <c r="AY321" s="186" t="s">
        <v>148</v>
      </c>
    </row>
    <row r="322" s="14" customFormat="1">
      <c r="A322" s="14"/>
      <c r="B322" s="192"/>
      <c r="C322" s="14"/>
      <c r="D322" s="185" t="s">
        <v>156</v>
      </c>
      <c r="E322" s="193" t="s">
        <v>1</v>
      </c>
      <c r="F322" s="194" t="s">
        <v>90</v>
      </c>
      <c r="G322" s="14"/>
      <c r="H322" s="195">
        <v>1</v>
      </c>
      <c r="I322" s="196"/>
      <c r="J322" s="14"/>
      <c r="K322" s="14"/>
      <c r="L322" s="192"/>
      <c r="M322" s="197"/>
      <c r="N322" s="198"/>
      <c r="O322" s="198"/>
      <c r="P322" s="198"/>
      <c r="Q322" s="198"/>
      <c r="R322" s="198"/>
      <c r="S322" s="198"/>
      <c r="T322" s="199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193" t="s">
        <v>156</v>
      </c>
      <c r="AU322" s="193" t="s">
        <v>20</v>
      </c>
      <c r="AV322" s="14" t="s">
        <v>20</v>
      </c>
      <c r="AW322" s="14" t="s">
        <v>41</v>
      </c>
      <c r="AX322" s="14" t="s">
        <v>85</v>
      </c>
      <c r="AY322" s="193" t="s">
        <v>148</v>
      </c>
    </row>
    <row r="323" s="13" customFormat="1">
      <c r="A323" s="13"/>
      <c r="B323" s="184"/>
      <c r="C323" s="13"/>
      <c r="D323" s="185" t="s">
        <v>156</v>
      </c>
      <c r="E323" s="186" t="s">
        <v>1</v>
      </c>
      <c r="F323" s="187" t="s">
        <v>514</v>
      </c>
      <c r="G323" s="13"/>
      <c r="H323" s="186" t="s">
        <v>1</v>
      </c>
      <c r="I323" s="188"/>
      <c r="J323" s="13"/>
      <c r="K323" s="13"/>
      <c r="L323" s="184"/>
      <c r="M323" s="189"/>
      <c r="N323" s="190"/>
      <c r="O323" s="190"/>
      <c r="P323" s="190"/>
      <c r="Q323" s="190"/>
      <c r="R323" s="190"/>
      <c r="S323" s="190"/>
      <c r="T323" s="191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186" t="s">
        <v>156</v>
      </c>
      <c r="AU323" s="186" t="s">
        <v>20</v>
      </c>
      <c r="AV323" s="13" t="s">
        <v>90</v>
      </c>
      <c r="AW323" s="13" t="s">
        <v>41</v>
      </c>
      <c r="AX323" s="13" t="s">
        <v>85</v>
      </c>
      <c r="AY323" s="186" t="s">
        <v>148</v>
      </c>
    </row>
    <row r="324" s="14" customFormat="1">
      <c r="A324" s="14"/>
      <c r="B324" s="192"/>
      <c r="C324" s="14"/>
      <c r="D324" s="185" t="s">
        <v>156</v>
      </c>
      <c r="E324" s="193" t="s">
        <v>1</v>
      </c>
      <c r="F324" s="194" t="s">
        <v>90</v>
      </c>
      <c r="G324" s="14"/>
      <c r="H324" s="195">
        <v>1</v>
      </c>
      <c r="I324" s="196"/>
      <c r="J324" s="14"/>
      <c r="K324" s="14"/>
      <c r="L324" s="192"/>
      <c r="M324" s="197"/>
      <c r="N324" s="198"/>
      <c r="O324" s="198"/>
      <c r="P324" s="198"/>
      <c r="Q324" s="198"/>
      <c r="R324" s="198"/>
      <c r="S324" s="198"/>
      <c r="T324" s="199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193" t="s">
        <v>156</v>
      </c>
      <c r="AU324" s="193" t="s">
        <v>20</v>
      </c>
      <c r="AV324" s="14" t="s">
        <v>20</v>
      </c>
      <c r="AW324" s="14" t="s">
        <v>41</v>
      </c>
      <c r="AX324" s="14" t="s">
        <v>85</v>
      </c>
      <c r="AY324" s="193" t="s">
        <v>148</v>
      </c>
    </row>
    <row r="325" s="15" customFormat="1">
      <c r="A325" s="15"/>
      <c r="B325" s="200"/>
      <c r="C325" s="15"/>
      <c r="D325" s="185" t="s">
        <v>156</v>
      </c>
      <c r="E325" s="201" t="s">
        <v>1</v>
      </c>
      <c r="F325" s="202" t="s">
        <v>159</v>
      </c>
      <c r="G325" s="15"/>
      <c r="H325" s="203">
        <v>2</v>
      </c>
      <c r="I325" s="204"/>
      <c r="J325" s="15"/>
      <c r="K325" s="15"/>
      <c r="L325" s="200"/>
      <c r="M325" s="205"/>
      <c r="N325" s="206"/>
      <c r="O325" s="206"/>
      <c r="P325" s="206"/>
      <c r="Q325" s="206"/>
      <c r="R325" s="206"/>
      <c r="S325" s="206"/>
      <c r="T325" s="207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T325" s="201" t="s">
        <v>156</v>
      </c>
      <c r="AU325" s="201" t="s">
        <v>20</v>
      </c>
      <c r="AV325" s="15" t="s">
        <v>154</v>
      </c>
      <c r="AW325" s="15" t="s">
        <v>41</v>
      </c>
      <c r="AX325" s="15" t="s">
        <v>90</v>
      </c>
      <c r="AY325" s="201" t="s">
        <v>148</v>
      </c>
    </row>
    <row r="326" s="2" customFormat="1" ht="24.15" customHeight="1">
      <c r="A326" s="39"/>
      <c r="B326" s="169"/>
      <c r="C326" s="170" t="s">
        <v>515</v>
      </c>
      <c r="D326" s="170" t="s">
        <v>150</v>
      </c>
      <c r="E326" s="171" t="s">
        <v>516</v>
      </c>
      <c r="F326" s="172" t="s">
        <v>517</v>
      </c>
      <c r="G326" s="173" t="s">
        <v>162</v>
      </c>
      <c r="H326" s="174">
        <v>1</v>
      </c>
      <c r="I326" s="175"/>
      <c r="J326" s="176">
        <f>ROUND(I326*H326,2)</f>
        <v>0</v>
      </c>
      <c r="K326" s="177"/>
      <c r="L326" s="40"/>
      <c r="M326" s="178" t="s">
        <v>1</v>
      </c>
      <c r="N326" s="179" t="s">
        <v>50</v>
      </c>
      <c r="O326" s="78"/>
      <c r="P326" s="180">
        <f>O326*H326</f>
        <v>0</v>
      </c>
      <c r="Q326" s="180">
        <v>0.21734000000000001</v>
      </c>
      <c r="R326" s="180">
        <f>Q326*H326</f>
        <v>0.21734000000000001</v>
      </c>
      <c r="S326" s="180">
        <v>0</v>
      </c>
      <c r="T326" s="181">
        <f>S326*H326</f>
        <v>0</v>
      </c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R326" s="182" t="s">
        <v>154</v>
      </c>
      <c r="AT326" s="182" t="s">
        <v>150</v>
      </c>
      <c r="AU326" s="182" t="s">
        <v>20</v>
      </c>
      <c r="AY326" s="19" t="s">
        <v>148</v>
      </c>
      <c r="BE326" s="183">
        <f>IF(N326="základní",J326,0)</f>
        <v>0</v>
      </c>
      <c r="BF326" s="183">
        <f>IF(N326="snížená",J326,0)</f>
        <v>0</v>
      </c>
      <c r="BG326" s="183">
        <f>IF(N326="zákl. přenesená",J326,0)</f>
        <v>0</v>
      </c>
      <c r="BH326" s="183">
        <f>IF(N326="sníž. přenesená",J326,0)</f>
        <v>0</v>
      </c>
      <c r="BI326" s="183">
        <f>IF(N326="nulová",J326,0)</f>
        <v>0</v>
      </c>
      <c r="BJ326" s="19" t="s">
        <v>90</v>
      </c>
      <c r="BK326" s="183">
        <f>ROUND(I326*H326,2)</f>
        <v>0</v>
      </c>
      <c r="BL326" s="19" t="s">
        <v>154</v>
      </c>
      <c r="BM326" s="182" t="s">
        <v>518</v>
      </c>
    </row>
    <row r="327" s="2" customFormat="1" ht="24.15" customHeight="1">
      <c r="A327" s="39"/>
      <c r="B327" s="169"/>
      <c r="C327" s="216" t="s">
        <v>519</v>
      </c>
      <c r="D327" s="216" t="s">
        <v>251</v>
      </c>
      <c r="E327" s="217" t="s">
        <v>520</v>
      </c>
      <c r="F327" s="218" t="s">
        <v>521</v>
      </c>
      <c r="G327" s="219" t="s">
        <v>162</v>
      </c>
      <c r="H327" s="220">
        <v>1</v>
      </c>
      <c r="I327" s="221"/>
      <c r="J327" s="222">
        <f>ROUND(I327*H327,2)</f>
        <v>0</v>
      </c>
      <c r="K327" s="223"/>
      <c r="L327" s="224"/>
      <c r="M327" s="225" t="s">
        <v>1</v>
      </c>
      <c r="N327" s="226" t="s">
        <v>50</v>
      </c>
      <c r="O327" s="78"/>
      <c r="P327" s="180">
        <f>O327*H327</f>
        <v>0</v>
      </c>
      <c r="Q327" s="180">
        <v>0.059999999999999998</v>
      </c>
      <c r="R327" s="180">
        <f>Q327*H327</f>
        <v>0.059999999999999998</v>
      </c>
      <c r="S327" s="180">
        <v>0</v>
      </c>
      <c r="T327" s="181">
        <f>S327*H327</f>
        <v>0</v>
      </c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R327" s="182" t="s">
        <v>185</v>
      </c>
      <c r="AT327" s="182" t="s">
        <v>251</v>
      </c>
      <c r="AU327" s="182" t="s">
        <v>20</v>
      </c>
      <c r="AY327" s="19" t="s">
        <v>148</v>
      </c>
      <c r="BE327" s="183">
        <f>IF(N327="základní",J327,0)</f>
        <v>0</v>
      </c>
      <c r="BF327" s="183">
        <f>IF(N327="snížená",J327,0)</f>
        <v>0</v>
      </c>
      <c r="BG327" s="183">
        <f>IF(N327="zákl. přenesená",J327,0)</f>
        <v>0</v>
      </c>
      <c r="BH327" s="183">
        <f>IF(N327="sníž. přenesená",J327,0)</f>
        <v>0</v>
      </c>
      <c r="BI327" s="183">
        <f>IF(N327="nulová",J327,0)</f>
        <v>0</v>
      </c>
      <c r="BJ327" s="19" t="s">
        <v>90</v>
      </c>
      <c r="BK327" s="183">
        <f>ROUND(I327*H327,2)</f>
        <v>0</v>
      </c>
      <c r="BL327" s="19" t="s">
        <v>154</v>
      </c>
      <c r="BM327" s="182" t="s">
        <v>522</v>
      </c>
    </row>
    <row r="328" s="2" customFormat="1" ht="24.15" customHeight="1">
      <c r="A328" s="39"/>
      <c r="B328" s="169"/>
      <c r="C328" s="170" t="s">
        <v>523</v>
      </c>
      <c r="D328" s="170" t="s">
        <v>150</v>
      </c>
      <c r="E328" s="171" t="s">
        <v>524</v>
      </c>
      <c r="F328" s="172" t="s">
        <v>525</v>
      </c>
      <c r="G328" s="173" t="s">
        <v>162</v>
      </c>
      <c r="H328" s="174">
        <v>1</v>
      </c>
      <c r="I328" s="175"/>
      <c r="J328" s="176">
        <f>ROUND(I328*H328,2)</f>
        <v>0</v>
      </c>
      <c r="K328" s="177"/>
      <c r="L328" s="40"/>
      <c r="M328" s="178" t="s">
        <v>1</v>
      </c>
      <c r="N328" s="179" t="s">
        <v>50</v>
      </c>
      <c r="O328" s="78"/>
      <c r="P328" s="180">
        <f>O328*H328</f>
        <v>0</v>
      </c>
      <c r="Q328" s="180">
        <v>0.00016000000000000001</v>
      </c>
      <c r="R328" s="180">
        <f>Q328*H328</f>
        <v>0.00016000000000000001</v>
      </c>
      <c r="S328" s="180">
        <v>0</v>
      </c>
      <c r="T328" s="181">
        <f>S328*H328</f>
        <v>0</v>
      </c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R328" s="182" t="s">
        <v>154</v>
      </c>
      <c r="AT328" s="182" t="s">
        <v>150</v>
      </c>
      <c r="AU328" s="182" t="s">
        <v>20</v>
      </c>
      <c r="AY328" s="19" t="s">
        <v>148</v>
      </c>
      <c r="BE328" s="183">
        <f>IF(N328="základní",J328,0)</f>
        <v>0</v>
      </c>
      <c r="BF328" s="183">
        <f>IF(N328="snížená",J328,0)</f>
        <v>0</v>
      </c>
      <c r="BG328" s="183">
        <f>IF(N328="zákl. přenesená",J328,0)</f>
        <v>0</v>
      </c>
      <c r="BH328" s="183">
        <f>IF(N328="sníž. přenesená",J328,0)</f>
        <v>0</v>
      </c>
      <c r="BI328" s="183">
        <f>IF(N328="nulová",J328,0)</f>
        <v>0</v>
      </c>
      <c r="BJ328" s="19" t="s">
        <v>90</v>
      </c>
      <c r="BK328" s="183">
        <f>ROUND(I328*H328,2)</f>
        <v>0</v>
      </c>
      <c r="BL328" s="19" t="s">
        <v>154</v>
      </c>
      <c r="BM328" s="182" t="s">
        <v>526</v>
      </c>
    </row>
    <row r="329" s="13" customFormat="1">
      <c r="A329" s="13"/>
      <c r="B329" s="184"/>
      <c r="C329" s="13"/>
      <c r="D329" s="185" t="s">
        <v>156</v>
      </c>
      <c r="E329" s="186" t="s">
        <v>1</v>
      </c>
      <c r="F329" s="187" t="s">
        <v>527</v>
      </c>
      <c r="G329" s="13"/>
      <c r="H329" s="186" t="s">
        <v>1</v>
      </c>
      <c r="I329" s="188"/>
      <c r="J329" s="13"/>
      <c r="K329" s="13"/>
      <c r="L329" s="184"/>
      <c r="M329" s="189"/>
      <c r="N329" s="190"/>
      <c r="O329" s="190"/>
      <c r="P329" s="190"/>
      <c r="Q329" s="190"/>
      <c r="R329" s="190"/>
      <c r="S329" s="190"/>
      <c r="T329" s="191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186" t="s">
        <v>156</v>
      </c>
      <c r="AU329" s="186" t="s">
        <v>20</v>
      </c>
      <c r="AV329" s="13" t="s">
        <v>90</v>
      </c>
      <c r="AW329" s="13" t="s">
        <v>41</v>
      </c>
      <c r="AX329" s="13" t="s">
        <v>85</v>
      </c>
      <c r="AY329" s="186" t="s">
        <v>148</v>
      </c>
    </row>
    <row r="330" s="13" customFormat="1">
      <c r="A330" s="13"/>
      <c r="B330" s="184"/>
      <c r="C330" s="13"/>
      <c r="D330" s="185" t="s">
        <v>156</v>
      </c>
      <c r="E330" s="186" t="s">
        <v>1</v>
      </c>
      <c r="F330" s="187" t="s">
        <v>528</v>
      </c>
      <c r="G330" s="13"/>
      <c r="H330" s="186" t="s">
        <v>1</v>
      </c>
      <c r="I330" s="188"/>
      <c r="J330" s="13"/>
      <c r="K330" s="13"/>
      <c r="L330" s="184"/>
      <c r="M330" s="189"/>
      <c r="N330" s="190"/>
      <c r="O330" s="190"/>
      <c r="P330" s="190"/>
      <c r="Q330" s="190"/>
      <c r="R330" s="190"/>
      <c r="S330" s="190"/>
      <c r="T330" s="191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186" t="s">
        <v>156</v>
      </c>
      <c r="AU330" s="186" t="s">
        <v>20</v>
      </c>
      <c r="AV330" s="13" t="s">
        <v>90</v>
      </c>
      <c r="AW330" s="13" t="s">
        <v>41</v>
      </c>
      <c r="AX330" s="13" t="s">
        <v>85</v>
      </c>
      <c r="AY330" s="186" t="s">
        <v>148</v>
      </c>
    </row>
    <row r="331" s="13" customFormat="1">
      <c r="A331" s="13"/>
      <c r="B331" s="184"/>
      <c r="C331" s="13"/>
      <c r="D331" s="185" t="s">
        <v>156</v>
      </c>
      <c r="E331" s="186" t="s">
        <v>1</v>
      </c>
      <c r="F331" s="187" t="s">
        <v>529</v>
      </c>
      <c r="G331" s="13"/>
      <c r="H331" s="186" t="s">
        <v>1</v>
      </c>
      <c r="I331" s="188"/>
      <c r="J331" s="13"/>
      <c r="K331" s="13"/>
      <c r="L331" s="184"/>
      <c r="M331" s="189"/>
      <c r="N331" s="190"/>
      <c r="O331" s="190"/>
      <c r="P331" s="190"/>
      <c r="Q331" s="190"/>
      <c r="R331" s="190"/>
      <c r="S331" s="190"/>
      <c r="T331" s="191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186" t="s">
        <v>156</v>
      </c>
      <c r="AU331" s="186" t="s">
        <v>20</v>
      </c>
      <c r="AV331" s="13" t="s">
        <v>90</v>
      </c>
      <c r="AW331" s="13" t="s">
        <v>41</v>
      </c>
      <c r="AX331" s="13" t="s">
        <v>85</v>
      </c>
      <c r="AY331" s="186" t="s">
        <v>148</v>
      </c>
    </row>
    <row r="332" s="14" customFormat="1">
      <c r="A332" s="14"/>
      <c r="B332" s="192"/>
      <c r="C332" s="14"/>
      <c r="D332" s="185" t="s">
        <v>156</v>
      </c>
      <c r="E332" s="193" t="s">
        <v>1</v>
      </c>
      <c r="F332" s="194" t="s">
        <v>90</v>
      </c>
      <c r="G332" s="14"/>
      <c r="H332" s="195">
        <v>1</v>
      </c>
      <c r="I332" s="196"/>
      <c r="J332" s="14"/>
      <c r="K332" s="14"/>
      <c r="L332" s="192"/>
      <c r="M332" s="197"/>
      <c r="N332" s="198"/>
      <c r="O332" s="198"/>
      <c r="P332" s="198"/>
      <c r="Q332" s="198"/>
      <c r="R332" s="198"/>
      <c r="S332" s="198"/>
      <c r="T332" s="199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193" t="s">
        <v>156</v>
      </c>
      <c r="AU332" s="193" t="s">
        <v>20</v>
      </c>
      <c r="AV332" s="14" t="s">
        <v>20</v>
      </c>
      <c r="AW332" s="14" t="s">
        <v>41</v>
      </c>
      <c r="AX332" s="14" t="s">
        <v>85</v>
      </c>
      <c r="AY332" s="193" t="s">
        <v>148</v>
      </c>
    </row>
    <row r="333" s="15" customFormat="1">
      <c r="A333" s="15"/>
      <c r="B333" s="200"/>
      <c r="C333" s="15"/>
      <c r="D333" s="185" t="s">
        <v>156</v>
      </c>
      <c r="E333" s="201" t="s">
        <v>1</v>
      </c>
      <c r="F333" s="202" t="s">
        <v>159</v>
      </c>
      <c r="G333" s="15"/>
      <c r="H333" s="203">
        <v>1</v>
      </c>
      <c r="I333" s="204"/>
      <c r="J333" s="15"/>
      <c r="K333" s="15"/>
      <c r="L333" s="200"/>
      <c r="M333" s="205"/>
      <c r="N333" s="206"/>
      <c r="O333" s="206"/>
      <c r="P333" s="206"/>
      <c r="Q333" s="206"/>
      <c r="R333" s="206"/>
      <c r="S333" s="206"/>
      <c r="T333" s="207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T333" s="201" t="s">
        <v>156</v>
      </c>
      <c r="AU333" s="201" t="s">
        <v>20</v>
      </c>
      <c r="AV333" s="15" t="s">
        <v>154</v>
      </c>
      <c r="AW333" s="15" t="s">
        <v>41</v>
      </c>
      <c r="AX333" s="15" t="s">
        <v>90</v>
      </c>
      <c r="AY333" s="201" t="s">
        <v>148</v>
      </c>
    </row>
    <row r="334" s="2" customFormat="1" ht="33" customHeight="1">
      <c r="A334" s="39"/>
      <c r="B334" s="169"/>
      <c r="C334" s="170" t="s">
        <v>530</v>
      </c>
      <c r="D334" s="170" t="s">
        <v>150</v>
      </c>
      <c r="E334" s="171" t="s">
        <v>531</v>
      </c>
      <c r="F334" s="172" t="s">
        <v>532</v>
      </c>
      <c r="G334" s="173" t="s">
        <v>274</v>
      </c>
      <c r="H334" s="174">
        <v>2</v>
      </c>
      <c r="I334" s="175"/>
      <c r="J334" s="176">
        <f>ROUND(I334*H334,2)</f>
        <v>0</v>
      </c>
      <c r="K334" s="177"/>
      <c r="L334" s="40"/>
      <c r="M334" s="178" t="s">
        <v>1</v>
      </c>
      <c r="N334" s="179" t="s">
        <v>50</v>
      </c>
      <c r="O334" s="78"/>
      <c r="P334" s="180">
        <f>O334*H334</f>
        <v>0</v>
      </c>
      <c r="Q334" s="180">
        <v>0</v>
      </c>
      <c r="R334" s="180">
        <f>Q334*H334</f>
        <v>0</v>
      </c>
      <c r="S334" s="180">
        <v>0</v>
      </c>
      <c r="T334" s="181">
        <f>S334*H334</f>
        <v>0</v>
      </c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R334" s="182" t="s">
        <v>154</v>
      </c>
      <c r="AT334" s="182" t="s">
        <v>150</v>
      </c>
      <c r="AU334" s="182" t="s">
        <v>20</v>
      </c>
      <c r="AY334" s="19" t="s">
        <v>148</v>
      </c>
      <c r="BE334" s="183">
        <f>IF(N334="základní",J334,0)</f>
        <v>0</v>
      </c>
      <c r="BF334" s="183">
        <f>IF(N334="snížená",J334,0)</f>
        <v>0</v>
      </c>
      <c r="BG334" s="183">
        <f>IF(N334="zákl. přenesená",J334,0)</f>
        <v>0</v>
      </c>
      <c r="BH334" s="183">
        <f>IF(N334="sníž. přenesená",J334,0)</f>
        <v>0</v>
      </c>
      <c r="BI334" s="183">
        <f>IF(N334="nulová",J334,0)</f>
        <v>0</v>
      </c>
      <c r="BJ334" s="19" t="s">
        <v>90</v>
      </c>
      <c r="BK334" s="183">
        <f>ROUND(I334*H334,2)</f>
        <v>0</v>
      </c>
      <c r="BL334" s="19" t="s">
        <v>154</v>
      </c>
      <c r="BM334" s="182" t="s">
        <v>533</v>
      </c>
    </row>
    <row r="335" s="12" customFormat="1" ht="22.8" customHeight="1">
      <c r="A335" s="12"/>
      <c r="B335" s="156"/>
      <c r="C335" s="12"/>
      <c r="D335" s="157" t="s">
        <v>84</v>
      </c>
      <c r="E335" s="167" t="s">
        <v>192</v>
      </c>
      <c r="F335" s="167" t="s">
        <v>534</v>
      </c>
      <c r="G335" s="12"/>
      <c r="H335" s="12"/>
      <c r="I335" s="159"/>
      <c r="J335" s="168">
        <f>BK335</f>
        <v>0</v>
      </c>
      <c r="K335" s="12"/>
      <c r="L335" s="156"/>
      <c r="M335" s="161"/>
      <c r="N335" s="162"/>
      <c r="O335" s="162"/>
      <c r="P335" s="163">
        <f>SUM(P336:P531)</f>
        <v>0</v>
      </c>
      <c r="Q335" s="162"/>
      <c r="R335" s="163">
        <f>SUM(R336:R531)</f>
        <v>6.1925400000000002</v>
      </c>
      <c r="S335" s="162"/>
      <c r="T335" s="164">
        <f>SUM(T336:T531)</f>
        <v>19.847147999999997</v>
      </c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R335" s="157" t="s">
        <v>90</v>
      </c>
      <c r="AT335" s="165" t="s">
        <v>84</v>
      </c>
      <c r="AU335" s="165" t="s">
        <v>90</v>
      </c>
      <c r="AY335" s="157" t="s">
        <v>148</v>
      </c>
      <c r="BK335" s="166">
        <f>SUM(BK336:BK531)</f>
        <v>0</v>
      </c>
    </row>
    <row r="336" s="2" customFormat="1" ht="21.75" customHeight="1">
      <c r="A336" s="39"/>
      <c r="B336" s="169"/>
      <c r="C336" s="170" t="s">
        <v>535</v>
      </c>
      <c r="D336" s="170" t="s">
        <v>150</v>
      </c>
      <c r="E336" s="171" t="s">
        <v>536</v>
      </c>
      <c r="F336" s="172" t="s">
        <v>537</v>
      </c>
      <c r="G336" s="173" t="s">
        <v>188</v>
      </c>
      <c r="H336" s="174">
        <v>400</v>
      </c>
      <c r="I336" s="175"/>
      <c r="J336" s="176">
        <f>ROUND(I336*H336,2)</f>
        <v>0</v>
      </c>
      <c r="K336" s="177"/>
      <c r="L336" s="40"/>
      <c r="M336" s="178" t="s">
        <v>1</v>
      </c>
      <c r="N336" s="179" t="s">
        <v>50</v>
      </c>
      <c r="O336" s="78"/>
      <c r="P336" s="180">
        <f>O336*H336</f>
        <v>0</v>
      </c>
      <c r="Q336" s="180">
        <v>0</v>
      </c>
      <c r="R336" s="180">
        <f>Q336*H336</f>
        <v>0</v>
      </c>
      <c r="S336" s="180">
        <v>0</v>
      </c>
      <c r="T336" s="181">
        <f>S336*H336</f>
        <v>0</v>
      </c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R336" s="182" t="s">
        <v>154</v>
      </c>
      <c r="AT336" s="182" t="s">
        <v>150</v>
      </c>
      <c r="AU336" s="182" t="s">
        <v>20</v>
      </c>
      <c r="AY336" s="19" t="s">
        <v>148</v>
      </c>
      <c r="BE336" s="183">
        <f>IF(N336="základní",J336,0)</f>
        <v>0</v>
      </c>
      <c r="BF336" s="183">
        <f>IF(N336="snížená",J336,0)</f>
        <v>0</v>
      </c>
      <c r="BG336" s="183">
        <f>IF(N336="zákl. přenesená",J336,0)</f>
        <v>0</v>
      </c>
      <c r="BH336" s="183">
        <f>IF(N336="sníž. přenesená",J336,0)</f>
        <v>0</v>
      </c>
      <c r="BI336" s="183">
        <f>IF(N336="nulová",J336,0)</f>
        <v>0</v>
      </c>
      <c r="BJ336" s="19" t="s">
        <v>90</v>
      </c>
      <c r="BK336" s="183">
        <f>ROUND(I336*H336,2)</f>
        <v>0</v>
      </c>
      <c r="BL336" s="19" t="s">
        <v>154</v>
      </c>
      <c r="BM336" s="182" t="s">
        <v>538</v>
      </c>
    </row>
    <row r="337" s="2" customFormat="1" ht="16.5" customHeight="1">
      <c r="A337" s="39"/>
      <c r="B337" s="169"/>
      <c r="C337" s="216" t="s">
        <v>539</v>
      </c>
      <c r="D337" s="216" t="s">
        <v>251</v>
      </c>
      <c r="E337" s="217" t="s">
        <v>540</v>
      </c>
      <c r="F337" s="218" t="s">
        <v>541</v>
      </c>
      <c r="G337" s="219" t="s">
        <v>188</v>
      </c>
      <c r="H337" s="220">
        <v>400</v>
      </c>
      <c r="I337" s="221"/>
      <c r="J337" s="222">
        <f>ROUND(I337*H337,2)</f>
        <v>0</v>
      </c>
      <c r="K337" s="223"/>
      <c r="L337" s="224"/>
      <c r="M337" s="225" t="s">
        <v>1</v>
      </c>
      <c r="N337" s="226" t="s">
        <v>50</v>
      </c>
      <c r="O337" s="78"/>
      <c r="P337" s="180">
        <f>O337*H337</f>
        <v>0</v>
      </c>
      <c r="Q337" s="180">
        <v>0</v>
      </c>
      <c r="R337" s="180">
        <f>Q337*H337</f>
        <v>0</v>
      </c>
      <c r="S337" s="180">
        <v>0</v>
      </c>
      <c r="T337" s="181">
        <f>S337*H337</f>
        <v>0</v>
      </c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R337" s="182" t="s">
        <v>185</v>
      </c>
      <c r="AT337" s="182" t="s">
        <v>251</v>
      </c>
      <c r="AU337" s="182" t="s">
        <v>20</v>
      </c>
      <c r="AY337" s="19" t="s">
        <v>148</v>
      </c>
      <c r="BE337" s="183">
        <f>IF(N337="základní",J337,0)</f>
        <v>0</v>
      </c>
      <c r="BF337" s="183">
        <f>IF(N337="snížená",J337,0)</f>
        <v>0</v>
      </c>
      <c r="BG337" s="183">
        <f>IF(N337="zákl. přenesená",J337,0)</f>
        <v>0</v>
      </c>
      <c r="BH337" s="183">
        <f>IF(N337="sníž. přenesená",J337,0)</f>
        <v>0</v>
      </c>
      <c r="BI337" s="183">
        <f>IF(N337="nulová",J337,0)</f>
        <v>0</v>
      </c>
      <c r="BJ337" s="19" t="s">
        <v>90</v>
      </c>
      <c r="BK337" s="183">
        <f>ROUND(I337*H337,2)</f>
        <v>0</v>
      </c>
      <c r="BL337" s="19" t="s">
        <v>154</v>
      </c>
      <c r="BM337" s="182" t="s">
        <v>542</v>
      </c>
    </row>
    <row r="338" s="2" customFormat="1" ht="24.15" customHeight="1">
      <c r="A338" s="39"/>
      <c r="B338" s="169"/>
      <c r="C338" s="170" t="s">
        <v>543</v>
      </c>
      <c r="D338" s="170" t="s">
        <v>150</v>
      </c>
      <c r="E338" s="171" t="s">
        <v>544</v>
      </c>
      <c r="F338" s="172" t="s">
        <v>545</v>
      </c>
      <c r="G338" s="173" t="s">
        <v>188</v>
      </c>
      <c r="H338" s="174">
        <v>400</v>
      </c>
      <c r="I338" s="175"/>
      <c r="J338" s="176">
        <f>ROUND(I338*H338,2)</f>
        <v>0</v>
      </c>
      <c r="K338" s="177"/>
      <c r="L338" s="40"/>
      <c r="M338" s="178" t="s">
        <v>1</v>
      </c>
      <c r="N338" s="179" t="s">
        <v>50</v>
      </c>
      <c r="O338" s="78"/>
      <c r="P338" s="180">
        <f>O338*H338</f>
        <v>0</v>
      </c>
      <c r="Q338" s="180">
        <v>0</v>
      </c>
      <c r="R338" s="180">
        <f>Q338*H338</f>
        <v>0</v>
      </c>
      <c r="S338" s="180">
        <v>0</v>
      </c>
      <c r="T338" s="181">
        <f>S338*H338</f>
        <v>0</v>
      </c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R338" s="182" t="s">
        <v>154</v>
      </c>
      <c r="AT338" s="182" t="s">
        <v>150</v>
      </c>
      <c r="AU338" s="182" t="s">
        <v>20</v>
      </c>
      <c r="AY338" s="19" t="s">
        <v>148</v>
      </c>
      <c r="BE338" s="183">
        <f>IF(N338="základní",J338,0)</f>
        <v>0</v>
      </c>
      <c r="BF338" s="183">
        <f>IF(N338="snížená",J338,0)</f>
        <v>0</v>
      </c>
      <c r="BG338" s="183">
        <f>IF(N338="zákl. přenesená",J338,0)</f>
        <v>0</v>
      </c>
      <c r="BH338" s="183">
        <f>IF(N338="sníž. přenesená",J338,0)</f>
        <v>0</v>
      </c>
      <c r="BI338" s="183">
        <f>IF(N338="nulová",J338,0)</f>
        <v>0</v>
      </c>
      <c r="BJ338" s="19" t="s">
        <v>90</v>
      </c>
      <c r="BK338" s="183">
        <f>ROUND(I338*H338,2)</f>
        <v>0</v>
      </c>
      <c r="BL338" s="19" t="s">
        <v>154</v>
      </c>
      <c r="BM338" s="182" t="s">
        <v>546</v>
      </c>
    </row>
    <row r="339" s="2" customFormat="1" ht="33" customHeight="1">
      <c r="A339" s="39"/>
      <c r="B339" s="169"/>
      <c r="C339" s="170" t="s">
        <v>547</v>
      </c>
      <c r="D339" s="170" t="s">
        <v>150</v>
      </c>
      <c r="E339" s="171" t="s">
        <v>548</v>
      </c>
      <c r="F339" s="172" t="s">
        <v>549</v>
      </c>
      <c r="G339" s="173" t="s">
        <v>188</v>
      </c>
      <c r="H339" s="174">
        <v>0.80000000000000004</v>
      </c>
      <c r="I339" s="175"/>
      <c r="J339" s="176">
        <f>ROUND(I339*H339,2)</f>
        <v>0</v>
      </c>
      <c r="K339" s="177"/>
      <c r="L339" s="40"/>
      <c r="M339" s="178" t="s">
        <v>1</v>
      </c>
      <c r="N339" s="179" t="s">
        <v>50</v>
      </c>
      <c r="O339" s="78"/>
      <c r="P339" s="180">
        <f>O339*H339</f>
        <v>0</v>
      </c>
      <c r="Q339" s="180">
        <v>2.62771</v>
      </c>
      <c r="R339" s="180">
        <f>Q339*H339</f>
        <v>2.1021680000000003</v>
      </c>
      <c r="S339" s="180">
        <v>0</v>
      </c>
      <c r="T339" s="181">
        <f>S339*H339</f>
        <v>0</v>
      </c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R339" s="182" t="s">
        <v>154</v>
      </c>
      <c r="AT339" s="182" t="s">
        <v>150</v>
      </c>
      <c r="AU339" s="182" t="s">
        <v>20</v>
      </c>
      <c r="AY339" s="19" t="s">
        <v>148</v>
      </c>
      <c r="BE339" s="183">
        <f>IF(N339="základní",J339,0)</f>
        <v>0</v>
      </c>
      <c r="BF339" s="183">
        <f>IF(N339="snížená",J339,0)</f>
        <v>0</v>
      </c>
      <c r="BG339" s="183">
        <f>IF(N339="zákl. přenesená",J339,0)</f>
        <v>0</v>
      </c>
      <c r="BH339" s="183">
        <f>IF(N339="sníž. přenesená",J339,0)</f>
        <v>0</v>
      </c>
      <c r="BI339" s="183">
        <f>IF(N339="nulová",J339,0)</f>
        <v>0</v>
      </c>
      <c r="BJ339" s="19" t="s">
        <v>90</v>
      </c>
      <c r="BK339" s="183">
        <f>ROUND(I339*H339,2)</f>
        <v>0</v>
      </c>
      <c r="BL339" s="19" t="s">
        <v>154</v>
      </c>
      <c r="BM339" s="182" t="s">
        <v>550</v>
      </c>
    </row>
    <row r="340" s="13" customFormat="1">
      <c r="A340" s="13"/>
      <c r="B340" s="184"/>
      <c r="C340" s="13"/>
      <c r="D340" s="185" t="s">
        <v>156</v>
      </c>
      <c r="E340" s="186" t="s">
        <v>1</v>
      </c>
      <c r="F340" s="187" t="s">
        <v>234</v>
      </c>
      <c r="G340" s="13"/>
      <c r="H340" s="186" t="s">
        <v>1</v>
      </c>
      <c r="I340" s="188"/>
      <c r="J340" s="13"/>
      <c r="K340" s="13"/>
      <c r="L340" s="184"/>
      <c r="M340" s="189"/>
      <c r="N340" s="190"/>
      <c r="O340" s="190"/>
      <c r="P340" s="190"/>
      <c r="Q340" s="190"/>
      <c r="R340" s="190"/>
      <c r="S340" s="190"/>
      <c r="T340" s="191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186" t="s">
        <v>156</v>
      </c>
      <c r="AU340" s="186" t="s">
        <v>20</v>
      </c>
      <c r="AV340" s="13" t="s">
        <v>90</v>
      </c>
      <c r="AW340" s="13" t="s">
        <v>41</v>
      </c>
      <c r="AX340" s="13" t="s">
        <v>85</v>
      </c>
      <c r="AY340" s="186" t="s">
        <v>148</v>
      </c>
    </row>
    <row r="341" s="14" customFormat="1">
      <c r="A341" s="14"/>
      <c r="B341" s="192"/>
      <c r="C341" s="14"/>
      <c r="D341" s="185" t="s">
        <v>156</v>
      </c>
      <c r="E341" s="193" t="s">
        <v>1</v>
      </c>
      <c r="F341" s="194" t="s">
        <v>551</v>
      </c>
      <c r="G341" s="14"/>
      <c r="H341" s="195">
        <v>0.80000000000000004</v>
      </c>
      <c r="I341" s="196"/>
      <c r="J341" s="14"/>
      <c r="K341" s="14"/>
      <c r="L341" s="192"/>
      <c r="M341" s="197"/>
      <c r="N341" s="198"/>
      <c r="O341" s="198"/>
      <c r="P341" s="198"/>
      <c r="Q341" s="198"/>
      <c r="R341" s="198"/>
      <c r="S341" s="198"/>
      <c r="T341" s="199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193" t="s">
        <v>156</v>
      </c>
      <c r="AU341" s="193" t="s">
        <v>20</v>
      </c>
      <c r="AV341" s="14" t="s">
        <v>20</v>
      </c>
      <c r="AW341" s="14" t="s">
        <v>41</v>
      </c>
      <c r="AX341" s="14" t="s">
        <v>85</v>
      </c>
      <c r="AY341" s="193" t="s">
        <v>148</v>
      </c>
    </row>
    <row r="342" s="15" customFormat="1">
      <c r="A342" s="15"/>
      <c r="B342" s="200"/>
      <c r="C342" s="15"/>
      <c r="D342" s="185" t="s">
        <v>156</v>
      </c>
      <c r="E342" s="201" t="s">
        <v>1</v>
      </c>
      <c r="F342" s="202" t="s">
        <v>159</v>
      </c>
      <c r="G342" s="15"/>
      <c r="H342" s="203">
        <v>0.80000000000000004</v>
      </c>
      <c r="I342" s="204"/>
      <c r="J342" s="15"/>
      <c r="K342" s="15"/>
      <c r="L342" s="200"/>
      <c r="M342" s="205"/>
      <c r="N342" s="206"/>
      <c r="O342" s="206"/>
      <c r="P342" s="206"/>
      <c r="Q342" s="206"/>
      <c r="R342" s="206"/>
      <c r="S342" s="206"/>
      <c r="T342" s="207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T342" s="201" t="s">
        <v>156</v>
      </c>
      <c r="AU342" s="201" t="s">
        <v>20</v>
      </c>
      <c r="AV342" s="15" t="s">
        <v>154</v>
      </c>
      <c r="AW342" s="15" t="s">
        <v>41</v>
      </c>
      <c r="AX342" s="15" t="s">
        <v>90</v>
      </c>
      <c r="AY342" s="201" t="s">
        <v>148</v>
      </c>
    </row>
    <row r="343" s="2" customFormat="1" ht="16.5" customHeight="1">
      <c r="A343" s="39"/>
      <c r="B343" s="169"/>
      <c r="C343" s="170" t="s">
        <v>552</v>
      </c>
      <c r="D343" s="170" t="s">
        <v>150</v>
      </c>
      <c r="E343" s="171" t="s">
        <v>553</v>
      </c>
      <c r="F343" s="172" t="s">
        <v>554</v>
      </c>
      <c r="G343" s="173" t="s">
        <v>188</v>
      </c>
      <c r="H343" s="174">
        <v>400</v>
      </c>
      <c r="I343" s="175"/>
      <c r="J343" s="176">
        <f>ROUND(I343*H343,2)</f>
        <v>0</v>
      </c>
      <c r="K343" s="177"/>
      <c r="L343" s="40"/>
      <c r="M343" s="178" t="s">
        <v>1</v>
      </c>
      <c r="N343" s="179" t="s">
        <v>50</v>
      </c>
      <c r="O343" s="78"/>
      <c r="P343" s="180">
        <f>O343*H343</f>
        <v>0</v>
      </c>
      <c r="Q343" s="180">
        <v>1.0000000000000001E-05</v>
      </c>
      <c r="R343" s="180">
        <f>Q343*H343</f>
        <v>0.0040000000000000001</v>
      </c>
      <c r="S343" s="180">
        <v>0</v>
      </c>
      <c r="T343" s="181">
        <f>S343*H343</f>
        <v>0</v>
      </c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R343" s="182" t="s">
        <v>154</v>
      </c>
      <c r="AT343" s="182" t="s">
        <v>150</v>
      </c>
      <c r="AU343" s="182" t="s">
        <v>20</v>
      </c>
      <c r="AY343" s="19" t="s">
        <v>148</v>
      </c>
      <c r="BE343" s="183">
        <f>IF(N343="základní",J343,0)</f>
        <v>0</v>
      </c>
      <c r="BF343" s="183">
        <f>IF(N343="snížená",J343,0)</f>
        <v>0</v>
      </c>
      <c r="BG343" s="183">
        <f>IF(N343="zákl. přenesená",J343,0)</f>
        <v>0</v>
      </c>
      <c r="BH343" s="183">
        <f>IF(N343="sníž. přenesená",J343,0)</f>
        <v>0</v>
      </c>
      <c r="BI343" s="183">
        <f>IF(N343="nulová",J343,0)</f>
        <v>0</v>
      </c>
      <c r="BJ343" s="19" t="s">
        <v>90</v>
      </c>
      <c r="BK343" s="183">
        <f>ROUND(I343*H343,2)</f>
        <v>0</v>
      </c>
      <c r="BL343" s="19" t="s">
        <v>154</v>
      </c>
      <c r="BM343" s="182" t="s">
        <v>555</v>
      </c>
    </row>
    <row r="344" s="2" customFormat="1" ht="37.8" customHeight="1">
      <c r="A344" s="39"/>
      <c r="B344" s="169"/>
      <c r="C344" s="170" t="s">
        <v>556</v>
      </c>
      <c r="D344" s="170" t="s">
        <v>150</v>
      </c>
      <c r="E344" s="171" t="s">
        <v>557</v>
      </c>
      <c r="F344" s="172" t="s">
        <v>558</v>
      </c>
      <c r="G344" s="173" t="s">
        <v>153</v>
      </c>
      <c r="H344" s="174">
        <v>121.44</v>
      </c>
      <c r="I344" s="175"/>
      <c r="J344" s="176">
        <f>ROUND(I344*H344,2)</f>
        <v>0</v>
      </c>
      <c r="K344" s="177"/>
      <c r="L344" s="40"/>
      <c r="M344" s="178" t="s">
        <v>1</v>
      </c>
      <c r="N344" s="179" t="s">
        <v>50</v>
      </c>
      <c r="O344" s="78"/>
      <c r="P344" s="180">
        <f>O344*H344</f>
        <v>0</v>
      </c>
      <c r="Q344" s="180">
        <v>0</v>
      </c>
      <c r="R344" s="180">
        <f>Q344*H344</f>
        <v>0</v>
      </c>
      <c r="S344" s="180">
        <v>0</v>
      </c>
      <c r="T344" s="181">
        <f>S344*H344</f>
        <v>0</v>
      </c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R344" s="182" t="s">
        <v>154</v>
      </c>
      <c r="AT344" s="182" t="s">
        <v>150</v>
      </c>
      <c r="AU344" s="182" t="s">
        <v>20</v>
      </c>
      <c r="AY344" s="19" t="s">
        <v>148</v>
      </c>
      <c r="BE344" s="183">
        <f>IF(N344="základní",J344,0)</f>
        <v>0</v>
      </c>
      <c r="BF344" s="183">
        <f>IF(N344="snížená",J344,0)</f>
        <v>0</v>
      </c>
      <c r="BG344" s="183">
        <f>IF(N344="zákl. přenesená",J344,0)</f>
        <v>0</v>
      </c>
      <c r="BH344" s="183">
        <f>IF(N344="sníž. přenesená",J344,0)</f>
        <v>0</v>
      </c>
      <c r="BI344" s="183">
        <f>IF(N344="nulová",J344,0)</f>
        <v>0</v>
      </c>
      <c r="BJ344" s="19" t="s">
        <v>90</v>
      </c>
      <c r="BK344" s="183">
        <f>ROUND(I344*H344,2)</f>
        <v>0</v>
      </c>
      <c r="BL344" s="19" t="s">
        <v>154</v>
      </c>
      <c r="BM344" s="182" t="s">
        <v>559</v>
      </c>
    </row>
    <row r="345" s="14" customFormat="1">
      <c r="A345" s="14"/>
      <c r="B345" s="192"/>
      <c r="C345" s="14"/>
      <c r="D345" s="185" t="s">
        <v>156</v>
      </c>
      <c r="E345" s="193" t="s">
        <v>1</v>
      </c>
      <c r="F345" s="194" t="s">
        <v>560</v>
      </c>
      <c r="G345" s="14"/>
      <c r="H345" s="195">
        <v>121.44</v>
      </c>
      <c r="I345" s="196"/>
      <c r="J345" s="14"/>
      <c r="K345" s="14"/>
      <c r="L345" s="192"/>
      <c r="M345" s="197"/>
      <c r="N345" s="198"/>
      <c r="O345" s="198"/>
      <c r="P345" s="198"/>
      <c r="Q345" s="198"/>
      <c r="R345" s="198"/>
      <c r="S345" s="198"/>
      <c r="T345" s="199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193" t="s">
        <v>156</v>
      </c>
      <c r="AU345" s="193" t="s">
        <v>20</v>
      </c>
      <c r="AV345" s="14" t="s">
        <v>20</v>
      </c>
      <c r="AW345" s="14" t="s">
        <v>41</v>
      </c>
      <c r="AX345" s="14" t="s">
        <v>85</v>
      </c>
      <c r="AY345" s="193" t="s">
        <v>148</v>
      </c>
    </row>
    <row r="346" s="15" customFormat="1">
      <c r="A346" s="15"/>
      <c r="B346" s="200"/>
      <c r="C346" s="15"/>
      <c r="D346" s="185" t="s">
        <v>156</v>
      </c>
      <c r="E346" s="201" t="s">
        <v>1</v>
      </c>
      <c r="F346" s="202" t="s">
        <v>159</v>
      </c>
      <c r="G346" s="15"/>
      <c r="H346" s="203">
        <v>121.44</v>
      </c>
      <c r="I346" s="204"/>
      <c r="J346" s="15"/>
      <c r="K346" s="15"/>
      <c r="L346" s="200"/>
      <c r="M346" s="205"/>
      <c r="N346" s="206"/>
      <c r="O346" s="206"/>
      <c r="P346" s="206"/>
      <c r="Q346" s="206"/>
      <c r="R346" s="206"/>
      <c r="S346" s="206"/>
      <c r="T346" s="207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T346" s="201" t="s">
        <v>156</v>
      </c>
      <c r="AU346" s="201" t="s">
        <v>20</v>
      </c>
      <c r="AV346" s="15" t="s">
        <v>154</v>
      </c>
      <c r="AW346" s="15" t="s">
        <v>41</v>
      </c>
      <c r="AX346" s="15" t="s">
        <v>90</v>
      </c>
      <c r="AY346" s="201" t="s">
        <v>148</v>
      </c>
    </row>
    <row r="347" s="2" customFormat="1" ht="37.8" customHeight="1">
      <c r="A347" s="39"/>
      <c r="B347" s="169"/>
      <c r="C347" s="170" t="s">
        <v>561</v>
      </c>
      <c r="D347" s="170" t="s">
        <v>150</v>
      </c>
      <c r="E347" s="171" t="s">
        <v>562</v>
      </c>
      <c r="F347" s="172" t="s">
        <v>563</v>
      </c>
      <c r="G347" s="173" t="s">
        <v>153</v>
      </c>
      <c r="H347" s="174">
        <v>7286.3999999999996</v>
      </c>
      <c r="I347" s="175"/>
      <c r="J347" s="176">
        <f>ROUND(I347*H347,2)</f>
        <v>0</v>
      </c>
      <c r="K347" s="177"/>
      <c r="L347" s="40"/>
      <c r="M347" s="178" t="s">
        <v>1</v>
      </c>
      <c r="N347" s="179" t="s">
        <v>50</v>
      </c>
      <c r="O347" s="78"/>
      <c r="P347" s="180">
        <f>O347*H347</f>
        <v>0</v>
      </c>
      <c r="Q347" s="180">
        <v>0</v>
      </c>
      <c r="R347" s="180">
        <f>Q347*H347</f>
        <v>0</v>
      </c>
      <c r="S347" s="180">
        <v>0</v>
      </c>
      <c r="T347" s="181">
        <f>S347*H347</f>
        <v>0</v>
      </c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R347" s="182" t="s">
        <v>154</v>
      </c>
      <c r="AT347" s="182" t="s">
        <v>150</v>
      </c>
      <c r="AU347" s="182" t="s">
        <v>20</v>
      </c>
      <c r="AY347" s="19" t="s">
        <v>148</v>
      </c>
      <c r="BE347" s="183">
        <f>IF(N347="základní",J347,0)</f>
        <v>0</v>
      </c>
      <c r="BF347" s="183">
        <f>IF(N347="snížená",J347,0)</f>
        <v>0</v>
      </c>
      <c r="BG347" s="183">
        <f>IF(N347="zákl. přenesená",J347,0)</f>
        <v>0</v>
      </c>
      <c r="BH347" s="183">
        <f>IF(N347="sníž. přenesená",J347,0)</f>
        <v>0</v>
      </c>
      <c r="BI347" s="183">
        <f>IF(N347="nulová",J347,0)</f>
        <v>0</v>
      </c>
      <c r="BJ347" s="19" t="s">
        <v>90</v>
      </c>
      <c r="BK347" s="183">
        <f>ROUND(I347*H347,2)</f>
        <v>0</v>
      </c>
      <c r="BL347" s="19" t="s">
        <v>154</v>
      </c>
      <c r="BM347" s="182" t="s">
        <v>564</v>
      </c>
    </row>
    <row r="348" s="14" customFormat="1">
      <c r="A348" s="14"/>
      <c r="B348" s="192"/>
      <c r="C348" s="14"/>
      <c r="D348" s="185" t="s">
        <v>156</v>
      </c>
      <c r="E348" s="193" t="s">
        <v>1</v>
      </c>
      <c r="F348" s="194" t="s">
        <v>565</v>
      </c>
      <c r="G348" s="14"/>
      <c r="H348" s="195">
        <v>7286.3999999999996</v>
      </c>
      <c r="I348" s="196"/>
      <c r="J348" s="14"/>
      <c r="K348" s="14"/>
      <c r="L348" s="192"/>
      <c r="M348" s="197"/>
      <c r="N348" s="198"/>
      <c r="O348" s="198"/>
      <c r="P348" s="198"/>
      <c r="Q348" s="198"/>
      <c r="R348" s="198"/>
      <c r="S348" s="198"/>
      <c r="T348" s="199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193" t="s">
        <v>156</v>
      </c>
      <c r="AU348" s="193" t="s">
        <v>20</v>
      </c>
      <c r="AV348" s="14" t="s">
        <v>20</v>
      </c>
      <c r="AW348" s="14" t="s">
        <v>41</v>
      </c>
      <c r="AX348" s="14" t="s">
        <v>85</v>
      </c>
      <c r="AY348" s="193" t="s">
        <v>148</v>
      </c>
    </row>
    <row r="349" s="15" customFormat="1">
      <c r="A349" s="15"/>
      <c r="B349" s="200"/>
      <c r="C349" s="15"/>
      <c r="D349" s="185" t="s">
        <v>156</v>
      </c>
      <c r="E349" s="201" t="s">
        <v>1</v>
      </c>
      <c r="F349" s="202" t="s">
        <v>159</v>
      </c>
      <c r="G349" s="15"/>
      <c r="H349" s="203">
        <v>7286.3999999999996</v>
      </c>
      <c r="I349" s="204"/>
      <c r="J349" s="15"/>
      <c r="K349" s="15"/>
      <c r="L349" s="200"/>
      <c r="M349" s="205"/>
      <c r="N349" s="206"/>
      <c r="O349" s="206"/>
      <c r="P349" s="206"/>
      <c r="Q349" s="206"/>
      <c r="R349" s="206"/>
      <c r="S349" s="206"/>
      <c r="T349" s="207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T349" s="201" t="s">
        <v>156</v>
      </c>
      <c r="AU349" s="201" t="s">
        <v>20</v>
      </c>
      <c r="AV349" s="15" t="s">
        <v>154</v>
      </c>
      <c r="AW349" s="15" t="s">
        <v>41</v>
      </c>
      <c r="AX349" s="15" t="s">
        <v>90</v>
      </c>
      <c r="AY349" s="201" t="s">
        <v>148</v>
      </c>
    </row>
    <row r="350" s="2" customFormat="1" ht="37.8" customHeight="1">
      <c r="A350" s="39"/>
      <c r="B350" s="169"/>
      <c r="C350" s="170" t="s">
        <v>566</v>
      </c>
      <c r="D350" s="170" t="s">
        <v>150</v>
      </c>
      <c r="E350" s="171" t="s">
        <v>567</v>
      </c>
      <c r="F350" s="172" t="s">
        <v>568</v>
      </c>
      <c r="G350" s="173" t="s">
        <v>153</v>
      </c>
      <c r="H350" s="174">
        <v>121.44</v>
      </c>
      <c r="I350" s="175"/>
      <c r="J350" s="176">
        <f>ROUND(I350*H350,2)</f>
        <v>0</v>
      </c>
      <c r="K350" s="177"/>
      <c r="L350" s="40"/>
      <c r="M350" s="178" t="s">
        <v>1</v>
      </c>
      <c r="N350" s="179" t="s">
        <v>50</v>
      </c>
      <c r="O350" s="78"/>
      <c r="P350" s="180">
        <f>O350*H350</f>
        <v>0</v>
      </c>
      <c r="Q350" s="180">
        <v>0</v>
      </c>
      <c r="R350" s="180">
        <f>Q350*H350</f>
        <v>0</v>
      </c>
      <c r="S350" s="180">
        <v>0</v>
      </c>
      <c r="T350" s="181">
        <f>S350*H350</f>
        <v>0</v>
      </c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R350" s="182" t="s">
        <v>154</v>
      </c>
      <c r="AT350" s="182" t="s">
        <v>150</v>
      </c>
      <c r="AU350" s="182" t="s">
        <v>20</v>
      </c>
      <c r="AY350" s="19" t="s">
        <v>148</v>
      </c>
      <c r="BE350" s="183">
        <f>IF(N350="základní",J350,0)</f>
        <v>0</v>
      </c>
      <c r="BF350" s="183">
        <f>IF(N350="snížená",J350,0)</f>
        <v>0</v>
      </c>
      <c r="BG350" s="183">
        <f>IF(N350="zákl. přenesená",J350,0)</f>
        <v>0</v>
      </c>
      <c r="BH350" s="183">
        <f>IF(N350="sníž. přenesená",J350,0)</f>
        <v>0</v>
      </c>
      <c r="BI350" s="183">
        <f>IF(N350="nulová",J350,0)</f>
        <v>0</v>
      </c>
      <c r="BJ350" s="19" t="s">
        <v>90</v>
      </c>
      <c r="BK350" s="183">
        <f>ROUND(I350*H350,2)</f>
        <v>0</v>
      </c>
      <c r="BL350" s="19" t="s">
        <v>154</v>
      </c>
      <c r="BM350" s="182" t="s">
        <v>569</v>
      </c>
    </row>
    <row r="351" s="2" customFormat="1" ht="37.8" customHeight="1">
      <c r="A351" s="39"/>
      <c r="B351" s="169"/>
      <c r="C351" s="170" t="s">
        <v>570</v>
      </c>
      <c r="D351" s="170" t="s">
        <v>150</v>
      </c>
      <c r="E351" s="171" t="s">
        <v>571</v>
      </c>
      <c r="F351" s="172" t="s">
        <v>572</v>
      </c>
      <c r="G351" s="173" t="s">
        <v>153</v>
      </c>
      <c r="H351" s="174">
        <v>87.5</v>
      </c>
      <c r="I351" s="175"/>
      <c r="J351" s="176">
        <f>ROUND(I351*H351,2)</f>
        <v>0</v>
      </c>
      <c r="K351" s="177"/>
      <c r="L351" s="40"/>
      <c r="M351" s="178" t="s">
        <v>1</v>
      </c>
      <c r="N351" s="179" t="s">
        <v>50</v>
      </c>
      <c r="O351" s="78"/>
      <c r="P351" s="180">
        <f>O351*H351</f>
        <v>0</v>
      </c>
      <c r="Q351" s="180">
        <v>0.00021000000000000001</v>
      </c>
      <c r="R351" s="180">
        <f>Q351*H351</f>
        <v>0.018375000000000002</v>
      </c>
      <c r="S351" s="180">
        <v>0</v>
      </c>
      <c r="T351" s="181">
        <f>S351*H351</f>
        <v>0</v>
      </c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R351" s="182" t="s">
        <v>154</v>
      </c>
      <c r="AT351" s="182" t="s">
        <v>150</v>
      </c>
      <c r="AU351" s="182" t="s">
        <v>20</v>
      </c>
      <c r="AY351" s="19" t="s">
        <v>148</v>
      </c>
      <c r="BE351" s="183">
        <f>IF(N351="základní",J351,0)</f>
        <v>0</v>
      </c>
      <c r="BF351" s="183">
        <f>IF(N351="snížená",J351,0)</f>
        <v>0</v>
      </c>
      <c r="BG351" s="183">
        <f>IF(N351="zákl. přenesená",J351,0)</f>
        <v>0</v>
      </c>
      <c r="BH351" s="183">
        <f>IF(N351="sníž. přenesená",J351,0)</f>
        <v>0</v>
      </c>
      <c r="BI351" s="183">
        <f>IF(N351="nulová",J351,0)</f>
        <v>0</v>
      </c>
      <c r="BJ351" s="19" t="s">
        <v>90</v>
      </c>
      <c r="BK351" s="183">
        <f>ROUND(I351*H351,2)</f>
        <v>0</v>
      </c>
      <c r="BL351" s="19" t="s">
        <v>154</v>
      </c>
      <c r="BM351" s="182" t="s">
        <v>573</v>
      </c>
    </row>
    <row r="352" s="13" customFormat="1">
      <c r="A352" s="13"/>
      <c r="B352" s="184"/>
      <c r="C352" s="13"/>
      <c r="D352" s="185" t="s">
        <v>156</v>
      </c>
      <c r="E352" s="186" t="s">
        <v>1</v>
      </c>
      <c r="F352" s="187" t="s">
        <v>574</v>
      </c>
      <c r="G352" s="13"/>
      <c r="H352" s="186" t="s">
        <v>1</v>
      </c>
      <c r="I352" s="188"/>
      <c r="J352" s="13"/>
      <c r="K352" s="13"/>
      <c r="L352" s="184"/>
      <c r="M352" s="189"/>
      <c r="N352" s="190"/>
      <c r="O352" s="190"/>
      <c r="P352" s="190"/>
      <c r="Q352" s="190"/>
      <c r="R352" s="190"/>
      <c r="S352" s="190"/>
      <c r="T352" s="191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186" t="s">
        <v>156</v>
      </c>
      <c r="AU352" s="186" t="s">
        <v>20</v>
      </c>
      <c r="AV352" s="13" t="s">
        <v>90</v>
      </c>
      <c r="AW352" s="13" t="s">
        <v>41</v>
      </c>
      <c r="AX352" s="13" t="s">
        <v>85</v>
      </c>
      <c r="AY352" s="186" t="s">
        <v>148</v>
      </c>
    </row>
    <row r="353" s="14" customFormat="1">
      <c r="A353" s="14"/>
      <c r="B353" s="192"/>
      <c r="C353" s="14"/>
      <c r="D353" s="185" t="s">
        <v>156</v>
      </c>
      <c r="E353" s="193" t="s">
        <v>1</v>
      </c>
      <c r="F353" s="194" t="s">
        <v>575</v>
      </c>
      <c r="G353" s="14"/>
      <c r="H353" s="195">
        <v>87.5</v>
      </c>
      <c r="I353" s="196"/>
      <c r="J353" s="14"/>
      <c r="K353" s="14"/>
      <c r="L353" s="192"/>
      <c r="M353" s="197"/>
      <c r="N353" s="198"/>
      <c r="O353" s="198"/>
      <c r="P353" s="198"/>
      <c r="Q353" s="198"/>
      <c r="R353" s="198"/>
      <c r="S353" s="198"/>
      <c r="T353" s="199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193" t="s">
        <v>156</v>
      </c>
      <c r="AU353" s="193" t="s">
        <v>20</v>
      </c>
      <c r="AV353" s="14" t="s">
        <v>20</v>
      </c>
      <c r="AW353" s="14" t="s">
        <v>41</v>
      </c>
      <c r="AX353" s="14" t="s">
        <v>85</v>
      </c>
      <c r="AY353" s="193" t="s">
        <v>148</v>
      </c>
    </row>
    <row r="354" s="15" customFormat="1">
      <c r="A354" s="15"/>
      <c r="B354" s="200"/>
      <c r="C354" s="15"/>
      <c r="D354" s="185" t="s">
        <v>156</v>
      </c>
      <c r="E354" s="201" t="s">
        <v>1</v>
      </c>
      <c r="F354" s="202" t="s">
        <v>159</v>
      </c>
      <c r="G354" s="15"/>
      <c r="H354" s="203">
        <v>87.5</v>
      </c>
      <c r="I354" s="204"/>
      <c r="J354" s="15"/>
      <c r="K354" s="15"/>
      <c r="L354" s="200"/>
      <c r="M354" s="205"/>
      <c r="N354" s="206"/>
      <c r="O354" s="206"/>
      <c r="P354" s="206"/>
      <c r="Q354" s="206"/>
      <c r="R354" s="206"/>
      <c r="S354" s="206"/>
      <c r="T354" s="207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T354" s="201" t="s">
        <v>156</v>
      </c>
      <c r="AU354" s="201" t="s">
        <v>20</v>
      </c>
      <c r="AV354" s="15" t="s">
        <v>154</v>
      </c>
      <c r="AW354" s="15" t="s">
        <v>41</v>
      </c>
      <c r="AX354" s="15" t="s">
        <v>90</v>
      </c>
      <c r="AY354" s="201" t="s">
        <v>148</v>
      </c>
    </row>
    <row r="355" s="2" customFormat="1" ht="24.15" customHeight="1">
      <c r="A355" s="39"/>
      <c r="B355" s="169"/>
      <c r="C355" s="170" t="s">
        <v>576</v>
      </c>
      <c r="D355" s="170" t="s">
        <v>150</v>
      </c>
      <c r="E355" s="171" t="s">
        <v>577</v>
      </c>
      <c r="F355" s="172" t="s">
        <v>578</v>
      </c>
      <c r="G355" s="173" t="s">
        <v>153</v>
      </c>
      <c r="H355" s="174">
        <v>18</v>
      </c>
      <c r="I355" s="175"/>
      <c r="J355" s="176">
        <f>ROUND(I355*H355,2)</f>
        <v>0</v>
      </c>
      <c r="K355" s="177"/>
      <c r="L355" s="40"/>
      <c r="M355" s="178" t="s">
        <v>1</v>
      </c>
      <c r="N355" s="179" t="s">
        <v>50</v>
      </c>
      <c r="O355" s="78"/>
      <c r="P355" s="180">
        <f>O355*H355</f>
        <v>0</v>
      </c>
      <c r="Q355" s="180">
        <v>0</v>
      </c>
      <c r="R355" s="180">
        <f>Q355*H355</f>
        <v>0</v>
      </c>
      <c r="S355" s="180">
        <v>0</v>
      </c>
      <c r="T355" s="181">
        <f>S355*H355</f>
        <v>0</v>
      </c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R355" s="182" t="s">
        <v>154</v>
      </c>
      <c r="AT355" s="182" t="s">
        <v>150</v>
      </c>
      <c r="AU355" s="182" t="s">
        <v>20</v>
      </c>
      <c r="AY355" s="19" t="s">
        <v>148</v>
      </c>
      <c r="BE355" s="183">
        <f>IF(N355="základní",J355,0)</f>
        <v>0</v>
      </c>
      <c r="BF355" s="183">
        <f>IF(N355="snížená",J355,0)</f>
        <v>0</v>
      </c>
      <c r="BG355" s="183">
        <f>IF(N355="zákl. přenesená",J355,0)</f>
        <v>0</v>
      </c>
      <c r="BH355" s="183">
        <f>IF(N355="sníž. přenesená",J355,0)</f>
        <v>0</v>
      </c>
      <c r="BI355" s="183">
        <f>IF(N355="nulová",J355,0)</f>
        <v>0</v>
      </c>
      <c r="BJ355" s="19" t="s">
        <v>90</v>
      </c>
      <c r="BK355" s="183">
        <f>ROUND(I355*H355,2)</f>
        <v>0</v>
      </c>
      <c r="BL355" s="19" t="s">
        <v>154</v>
      </c>
      <c r="BM355" s="182" t="s">
        <v>579</v>
      </c>
    </row>
    <row r="356" s="13" customFormat="1">
      <c r="A356" s="13"/>
      <c r="B356" s="184"/>
      <c r="C356" s="13"/>
      <c r="D356" s="185" t="s">
        <v>156</v>
      </c>
      <c r="E356" s="186" t="s">
        <v>1</v>
      </c>
      <c r="F356" s="187" t="s">
        <v>580</v>
      </c>
      <c r="G356" s="13"/>
      <c r="H356" s="186" t="s">
        <v>1</v>
      </c>
      <c r="I356" s="188"/>
      <c r="J356" s="13"/>
      <c r="K356" s="13"/>
      <c r="L356" s="184"/>
      <c r="M356" s="189"/>
      <c r="N356" s="190"/>
      <c r="O356" s="190"/>
      <c r="P356" s="190"/>
      <c r="Q356" s="190"/>
      <c r="R356" s="190"/>
      <c r="S356" s="190"/>
      <c r="T356" s="191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186" t="s">
        <v>156</v>
      </c>
      <c r="AU356" s="186" t="s">
        <v>20</v>
      </c>
      <c r="AV356" s="13" t="s">
        <v>90</v>
      </c>
      <c r="AW356" s="13" t="s">
        <v>41</v>
      </c>
      <c r="AX356" s="13" t="s">
        <v>85</v>
      </c>
      <c r="AY356" s="186" t="s">
        <v>148</v>
      </c>
    </row>
    <row r="357" s="14" customFormat="1">
      <c r="A357" s="14"/>
      <c r="B357" s="192"/>
      <c r="C357" s="14"/>
      <c r="D357" s="185" t="s">
        <v>156</v>
      </c>
      <c r="E357" s="193" t="s">
        <v>1</v>
      </c>
      <c r="F357" s="194" t="s">
        <v>581</v>
      </c>
      <c r="G357" s="14"/>
      <c r="H357" s="195">
        <v>18</v>
      </c>
      <c r="I357" s="196"/>
      <c r="J357" s="14"/>
      <c r="K357" s="14"/>
      <c r="L357" s="192"/>
      <c r="M357" s="197"/>
      <c r="N357" s="198"/>
      <c r="O357" s="198"/>
      <c r="P357" s="198"/>
      <c r="Q357" s="198"/>
      <c r="R357" s="198"/>
      <c r="S357" s="198"/>
      <c r="T357" s="199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193" t="s">
        <v>156</v>
      </c>
      <c r="AU357" s="193" t="s">
        <v>20</v>
      </c>
      <c r="AV357" s="14" t="s">
        <v>20</v>
      </c>
      <c r="AW357" s="14" t="s">
        <v>41</v>
      </c>
      <c r="AX357" s="14" t="s">
        <v>85</v>
      </c>
      <c r="AY357" s="193" t="s">
        <v>148</v>
      </c>
    </row>
    <row r="358" s="15" customFormat="1">
      <c r="A358" s="15"/>
      <c r="B358" s="200"/>
      <c r="C358" s="15"/>
      <c r="D358" s="185" t="s">
        <v>156</v>
      </c>
      <c r="E358" s="201" t="s">
        <v>1</v>
      </c>
      <c r="F358" s="202" t="s">
        <v>159</v>
      </c>
      <c r="G358" s="15"/>
      <c r="H358" s="203">
        <v>18</v>
      </c>
      <c r="I358" s="204"/>
      <c r="J358" s="15"/>
      <c r="K358" s="15"/>
      <c r="L358" s="200"/>
      <c r="M358" s="205"/>
      <c r="N358" s="206"/>
      <c r="O358" s="206"/>
      <c r="P358" s="206"/>
      <c r="Q358" s="206"/>
      <c r="R358" s="206"/>
      <c r="S358" s="206"/>
      <c r="T358" s="207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T358" s="201" t="s">
        <v>156</v>
      </c>
      <c r="AU358" s="201" t="s">
        <v>20</v>
      </c>
      <c r="AV358" s="15" t="s">
        <v>154</v>
      </c>
      <c r="AW358" s="15" t="s">
        <v>41</v>
      </c>
      <c r="AX358" s="15" t="s">
        <v>90</v>
      </c>
      <c r="AY358" s="201" t="s">
        <v>148</v>
      </c>
    </row>
    <row r="359" s="2" customFormat="1" ht="16.5" customHeight="1">
      <c r="A359" s="39"/>
      <c r="B359" s="169"/>
      <c r="C359" s="170" t="s">
        <v>582</v>
      </c>
      <c r="D359" s="170" t="s">
        <v>150</v>
      </c>
      <c r="E359" s="171" t="s">
        <v>583</v>
      </c>
      <c r="F359" s="172" t="s">
        <v>584</v>
      </c>
      <c r="G359" s="173" t="s">
        <v>153</v>
      </c>
      <c r="H359" s="174">
        <v>72</v>
      </c>
      <c r="I359" s="175"/>
      <c r="J359" s="176">
        <f>ROUND(I359*H359,2)</f>
        <v>0</v>
      </c>
      <c r="K359" s="177"/>
      <c r="L359" s="40"/>
      <c r="M359" s="178" t="s">
        <v>1</v>
      </c>
      <c r="N359" s="179" t="s">
        <v>50</v>
      </c>
      <c r="O359" s="78"/>
      <c r="P359" s="180">
        <f>O359*H359</f>
        <v>0</v>
      </c>
      <c r="Q359" s="180">
        <v>0</v>
      </c>
      <c r="R359" s="180">
        <f>Q359*H359</f>
        <v>0</v>
      </c>
      <c r="S359" s="180">
        <v>0</v>
      </c>
      <c r="T359" s="181">
        <f>S359*H359</f>
        <v>0</v>
      </c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R359" s="182" t="s">
        <v>154</v>
      </c>
      <c r="AT359" s="182" t="s">
        <v>150</v>
      </c>
      <c r="AU359" s="182" t="s">
        <v>20</v>
      </c>
      <c r="AY359" s="19" t="s">
        <v>148</v>
      </c>
      <c r="BE359" s="183">
        <f>IF(N359="základní",J359,0)</f>
        <v>0</v>
      </c>
      <c r="BF359" s="183">
        <f>IF(N359="snížená",J359,0)</f>
        <v>0</v>
      </c>
      <c r="BG359" s="183">
        <f>IF(N359="zákl. přenesená",J359,0)</f>
        <v>0</v>
      </c>
      <c r="BH359" s="183">
        <f>IF(N359="sníž. přenesená",J359,0)</f>
        <v>0</v>
      </c>
      <c r="BI359" s="183">
        <f>IF(N359="nulová",J359,0)</f>
        <v>0</v>
      </c>
      <c r="BJ359" s="19" t="s">
        <v>90</v>
      </c>
      <c r="BK359" s="183">
        <f>ROUND(I359*H359,2)</f>
        <v>0</v>
      </c>
      <c r="BL359" s="19" t="s">
        <v>154</v>
      </c>
      <c r="BM359" s="182" t="s">
        <v>585</v>
      </c>
    </row>
    <row r="360" s="13" customFormat="1">
      <c r="A360" s="13"/>
      <c r="B360" s="184"/>
      <c r="C360" s="13"/>
      <c r="D360" s="185" t="s">
        <v>156</v>
      </c>
      <c r="E360" s="186" t="s">
        <v>1</v>
      </c>
      <c r="F360" s="187" t="s">
        <v>269</v>
      </c>
      <c r="G360" s="13"/>
      <c r="H360" s="186" t="s">
        <v>1</v>
      </c>
      <c r="I360" s="188"/>
      <c r="J360" s="13"/>
      <c r="K360" s="13"/>
      <c r="L360" s="184"/>
      <c r="M360" s="189"/>
      <c r="N360" s="190"/>
      <c r="O360" s="190"/>
      <c r="P360" s="190"/>
      <c r="Q360" s="190"/>
      <c r="R360" s="190"/>
      <c r="S360" s="190"/>
      <c r="T360" s="191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186" t="s">
        <v>156</v>
      </c>
      <c r="AU360" s="186" t="s">
        <v>20</v>
      </c>
      <c r="AV360" s="13" t="s">
        <v>90</v>
      </c>
      <c r="AW360" s="13" t="s">
        <v>41</v>
      </c>
      <c r="AX360" s="13" t="s">
        <v>85</v>
      </c>
      <c r="AY360" s="186" t="s">
        <v>148</v>
      </c>
    </row>
    <row r="361" s="13" customFormat="1">
      <c r="A361" s="13"/>
      <c r="B361" s="184"/>
      <c r="C361" s="13"/>
      <c r="D361" s="185" t="s">
        <v>156</v>
      </c>
      <c r="E361" s="186" t="s">
        <v>1</v>
      </c>
      <c r="F361" s="187" t="s">
        <v>580</v>
      </c>
      <c r="G361" s="13"/>
      <c r="H361" s="186" t="s">
        <v>1</v>
      </c>
      <c r="I361" s="188"/>
      <c r="J361" s="13"/>
      <c r="K361" s="13"/>
      <c r="L361" s="184"/>
      <c r="M361" s="189"/>
      <c r="N361" s="190"/>
      <c r="O361" s="190"/>
      <c r="P361" s="190"/>
      <c r="Q361" s="190"/>
      <c r="R361" s="190"/>
      <c r="S361" s="190"/>
      <c r="T361" s="191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186" t="s">
        <v>156</v>
      </c>
      <c r="AU361" s="186" t="s">
        <v>20</v>
      </c>
      <c r="AV361" s="13" t="s">
        <v>90</v>
      </c>
      <c r="AW361" s="13" t="s">
        <v>41</v>
      </c>
      <c r="AX361" s="13" t="s">
        <v>85</v>
      </c>
      <c r="AY361" s="186" t="s">
        <v>148</v>
      </c>
    </row>
    <row r="362" s="14" customFormat="1">
      <c r="A362" s="14"/>
      <c r="B362" s="192"/>
      <c r="C362" s="14"/>
      <c r="D362" s="185" t="s">
        <v>156</v>
      </c>
      <c r="E362" s="193" t="s">
        <v>1</v>
      </c>
      <c r="F362" s="194" t="s">
        <v>586</v>
      </c>
      <c r="G362" s="14"/>
      <c r="H362" s="195">
        <v>72</v>
      </c>
      <c r="I362" s="196"/>
      <c r="J362" s="14"/>
      <c r="K362" s="14"/>
      <c r="L362" s="192"/>
      <c r="M362" s="197"/>
      <c r="N362" s="198"/>
      <c r="O362" s="198"/>
      <c r="P362" s="198"/>
      <c r="Q362" s="198"/>
      <c r="R362" s="198"/>
      <c r="S362" s="198"/>
      <c r="T362" s="199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193" t="s">
        <v>156</v>
      </c>
      <c r="AU362" s="193" t="s">
        <v>20</v>
      </c>
      <c r="AV362" s="14" t="s">
        <v>20</v>
      </c>
      <c r="AW362" s="14" t="s">
        <v>41</v>
      </c>
      <c r="AX362" s="14" t="s">
        <v>85</v>
      </c>
      <c r="AY362" s="193" t="s">
        <v>148</v>
      </c>
    </row>
    <row r="363" s="15" customFormat="1">
      <c r="A363" s="15"/>
      <c r="B363" s="200"/>
      <c r="C363" s="15"/>
      <c r="D363" s="185" t="s">
        <v>156</v>
      </c>
      <c r="E363" s="201" t="s">
        <v>1</v>
      </c>
      <c r="F363" s="202" t="s">
        <v>159</v>
      </c>
      <c r="G363" s="15"/>
      <c r="H363" s="203">
        <v>72</v>
      </c>
      <c r="I363" s="204"/>
      <c r="J363" s="15"/>
      <c r="K363" s="15"/>
      <c r="L363" s="200"/>
      <c r="M363" s="205"/>
      <c r="N363" s="206"/>
      <c r="O363" s="206"/>
      <c r="P363" s="206"/>
      <c r="Q363" s="206"/>
      <c r="R363" s="206"/>
      <c r="S363" s="206"/>
      <c r="T363" s="207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T363" s="201" t="s">
        <v>156</v>
      </c>
      <c r="AU363" s="201" t="s">
        <v>20</v>
      </c>
      <c r="AV363" s="15" t="s">
        <v>154</v>
      </c>
      <c r="AW363" s="15" t="s">
        <v>41</v>
      </c>
      <c r="AX363" s="15" t="s">
        <v>90</v>
      </c>
      <c r="AY363" s="201" t="s">
        <v>148</v>
      </c>
    </row>
    <row r="364" s="2" customFormat="1" ht="24.15" customHeight="1">
      <c r="A364" s="39"/>
      <c r="B364" s="169"/>
      <c r="C364" s="170" t="s">
        <v>587</v>
      </c>
      <c r="D364" s="170" t="s">
        <v>150</v>
      </c>
      <c r="E364" s="171" t="s">
        <v>588</v>
      </c>
      <c r="F364" s="172" t="s">
        <v>589</v>
      </c>
      <c r="G364" s="173" t="s">
        <v>153</v>
      </c>
      <c r="H364" s="174">
        <v>78.5</v>
      </c>
      <c r="I364" s="175"/>
      <c r="J364" s="176">
        <f>ROUND(I364*H364,2)</f>
        <v>0</v>
      </c>
      <c r="K364" s="177"/>
      <c r="L364" s="40"/>
      <c r="M364" s="178" t="s">
        <v>1</v>
      </c>
      <c r="N364" s="179" t="s">
        <v>50</v>
      </c>
      <c r="O364" s="78"/>
      <c r="P364" s="180">
        <f>O364*H364</f>
        <v>0</v>
      </c>
      <c r="Q364" s="180">
        <v>1.0000000000000001E-05</v>
      </c>
      <c r="R364" s="180">
        <f>Q364*H364</f>
        <v>0.00078500000000000011</v>
      </c>
      <c r="S364" s="180">
        <v>0</v>
      </c>
      <c r="T364" s="181">
        <f>S364*H364</f>
        <v>0</v>
      </c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R364" s="182" t="s">
        <v>154</v>
      </c>
      <c r="AT364" s="182" t="s">
        <v>150</v>
      </c>
      <c r="AU364" s="182" t="s">
        <v>20</v>
      </c>
      <c r="AY364" s="19" t="s">
        <v>148</v>
      </c>
      <c r="BE364" s="183">
        <f>IF(N364="základní",J364,0)</f>
        <v>0</v>
      </c>
      <c r="BF364" s="183">
        <f>IF(N364="snížená",J364,0)</f>
        <v>0</v>
      </c>
      <c r="BG364" s="183">
        <f>IF(N364="zákl. přenesená",J364,0)</f>
        <v>0</v>
      </c>
      <c r="BH364" s="183">
        <f>IF(N364="sníž. přenesená",J364,0)</f>
        <v>0</v>
      </c>
      <c r="BI364" s="183">
        <f>IF(N364="nulová",J364,0)</f>
        <v>0</v>
      </c>
      <c r="BJ364" s="19" t="s">
        <v>90</v>
      </c>
      <c r="BK364" s="183">
        <f>ROUND(I364*H364,2)</f>
        <v>0</v>
      </c>
      <c r="BL364" s="19" t="s">
        <v>154</v>
      </c>
      <c r="BM364" s="182" t="s">
        <v>590</v>
      </c>
    </row>
    <row r="365" s="14" customFormat="1">
      <c r="A365" s="14"/>
      <c r="B365" s="192"/>
      <c r="C365" s="14"/>
      <c r="D365" s="185" t="s">
        <v>156</v>
      </c>
      <c r="E365" s="193" t="s">
        <v>1</v>
      </c>
      <c r="F365" s="194" t="s">
        <v>591</v>
      </c>
      <c r="G365" s="14"/>
      <c r="H365" s="195">
        <v>78.5</v>
      </c>
      <c r="I365" s="196"/>
      <c r="J365" s="14"/>
      <c r="K365" s="14"/>
      <c r="L365" s="192"/>
      <c r="M365" s="197"/>
      <c r="N365" s="198"/>
      <c r="O365" s="198"/>
      <c r="P365" s="198"/>
      <c r="Q365" s="198"/>
      <c r="R365" s="198"/>
      <c r="S365" s="198"/>
      <c r="T365" s="199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193" t="s">
        <v>156</v>
      </c>
      <c r="AU365" s="193" t="s">
        <v>20</v>
      </c>
      <c r="AV365" s="14" t="s">
        <v>20</v>
      </c>
      <c r="AW365" s="14" t="s">
        <v>41</v>
      </c>
      <c r="AX365" s="14" t="s">
        <v>85</v>
      </c>
      <c r="AY365" s="193" t="s">
        <v>148</v>
      </c>
    </row>
    <row r="366" s="15" customFormat="1">
      <c r="A366" s="15"/>
      <c r="B366" s="200"/>
      <c r="C366" s="15"/>
      <c r="D366" s="185" t="s">
        <v>156</v>
      </c>
      <c r="E366" s="201" t="s">
        <v>1</v>
      </c>
      <c r="F366" s="202" t="s">
        <v>159</v>
      </c>
      <c r="G366" s="15"/>
      <c r="H366" s="203">
        <v>78.5</v>
      </c>
      <c r="I366" s="204"/>
      <c r="J366" s="15"/>
      <c r="K366" s="15"/>
      <c r="L366" s="200"/>
      <c r="M366" s="205"/>
      <c r="N366" s="206"/>
      <c r="O366" s="206"/>
      <c r="P366" s="206"/>
      <c r="Q366" s="206"/>
      <c r="R366" s="206"/>
      <c r="S366" s="206"/>
      <c r="T366" s="207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T366" s="201" t="s">
        <v>156</v>
      </c>
      <c r="AU366" s="201" t="s">
        <v>20</v>
      </c>
      <c r="AV366" s="15" t="s">
        <v>154</v>
      </c>
      <c r="AW366" s="15" t="s">
        <v>41</v>
      </c>
      <c r="AX366" s="15" t="s">
        <v>90</v>
      </c>
      <c r="AY366" s="201" t="s">
        <v>148</v>
      </c>
    </row>
    <row r="367" s="2" customFormat="1" ht="24.15" customHeight="1">
      <c r="A367" s="39"/>
      <c r="B367" s="169"/>
      <c r="C367" s="170" t="s">
        <v>592</v>
      </c>
      <c r="D367" s="170" t="s">
        <v>150</v>
      </c>
      <c r="E367" s="171" t="s">
        <v>593</v>
      </c>
      <c r="F367" s="172" t="s">
        <v>594</v>
      </c>
      <c r="G367" s="173" t="s">
        <v>153</v>
      </c>
      <c r="H367" s="174">
        <v>78.5</v>
      </c>
      <c r="I367" s="175"/>
      <c r="J367" s="176">
        <f>ROUND(I367*H367,2)</f>
        <v>0</v>
      </c>
      <c r="K367" s="177"/>
      <c r="L367" s="40"/>
      <c r="M367" s="178" t="s">
        <v>1</v>
      </c>
      <c r="N367" s="179" t="s">
        <v>50</v>
      </c>
      <c r="O367" s="78"/>
      <c r="P367" s="180">
        <f>O367*H367</f>
        <v>0</v>
      </c>
      <c r="Q367" s="180">
        <v>0</v>
      </c>
      <c r="R367" s="180">
        <f>Q367*H367</f>
        <v>0</v>
      </c>
      <c r="S367" s="180">
        <v>0</v>
      </c>
      <c r="T367" s="181">
        <f>S367*H367</f>
        <v>0</v>
      </c>
      <c r="U367" s="39"/>
      <c r="V367" s="39"/>
      <c r="W367" s="39"/>
      <c r="X367" s="39"/>
      <c r="Y367" s="39"/>
      <c r="Z367" s="39"/>
      <c r="AA367" s="39"/>
      <c r="AB367" s="39"/>
      <c r="AC367" s="39"/>
      <c r="AD367" s="39"/>
      <c r="AE367" s="39"/>
      <c r="AR367" s="182" t="s">
        <v>154</v>
      </c>
      <c r="AT367" s="182" t="s">
        <v>150</v>
      </c>
      <c r="AU367" s="182" t="s">
        <v>20</v>
      </c>
      <c r="AY367" s="19" t="s">
        <v>148</v>
      </c>
      <c r="BE367" s="183">
        <f>IF(N367="základní",J367,0)</f>
        <v>0</v>
      </c>
      <c r="BF367" s="183">
        <f>IF(N367="snížená",J367,0)</f>
        <v>0</v>
      </c>
      <c r="BG367" s="183">
        <f>IF(N367="zákl. přenesená",J367,0)</f>
        <v>0</v>
      </c>
      <c r="BH367" s="183">
        <f>IF(N367="sníž. přenesená",J367,0)</f>
        <v>0</v>
      </c>
      <c r="BI367" s="183">
        <f>IF(N367="nulová",J367,0)</f>
        <v>0</v>
      </c>
      <c r="BJ367" s="19" t="s">
        <v>90</v>
      </c>
      <c r="BK367" s="183">
        <f>ROUND(I367*H367,2)</f>
        <v>0</v>
      </c>
      <c r="BL367" s="19" t="s">
        <v>154</v>
      </c>
      <c r="BM367" s="182" t="s">
        <v>595</v>
      </c>
    </row>
    <row r="368" s="2" customFormat="1" ht="37.8" customHeight="1">
      <c r="A368" s="39"/>
      <c r="B368" s="169"/>
      <c r="C368" s="170" t="s">
        <v>596</v>
      </c>
      <c r="D368" s="170" t="s">
        <v>150</v>
      </c>
      <c r="E368" s="171" t="s">
        <v>597</v>
      </c>
      <c r="F368" s="172" t="s">
        <v>598</v>
      </c>
      <c r="G368" s="173" t="s">
        <v>274</v>
      </c>
      <c r="H368" s="174">
        <v>1</v>
      </c>
      <c r="I368" s="175"/>
      <c r="J368" s="176">
        <f>ROUND(I368*H368,2)</f>
        <v>0</v>
      </c>
      <c r="K368" s="177"/>
      <c r="L368" s="40"/>
      <c r="M368" s="178" t="s">
        <v>1</v>
      </c>
      <c r="N368" s="179" t="s">
        <v>50</v>
      </c>
      <c r="O368" s="78"/>
      <c r="P368" s="180">
        <f>O368*H368</f>
        <v>0</v>
      </c>
      <c r="Q368" s="180">
        <v>0</v>
      </c>
      <c r="R368" s="180">
        <f>Q368*H368</f>
        <v>0</v>
      </c>
      <c r="S368" s="180">
        <v>0</v>
      </c>
      <c r="T368" s="181">
        <f>S368*H368</f>
        <v>0</v>
      </c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R368" s="182" t="s">
        <v>154</v>
      </c>
      <c r="AT368" s="182" t="s">
        <v>150</v>
      </c>
      <c r="AU368" s="182" t="s">
        <v>20</v>
      </c>
      <c r="AY368" s="19" t="s">
        <v>148</v>
      </c>
      <c r="BE368" s="183">
        <f>IF(N368="základní",J368,0)</f>
        <v>0</v>
      </c>
      <c r="BF368" s="183">
        <f>IF(N368="snížená",J368,0)</f>
        <v>0</v>
      </c>
      <c r="BG368" s="183">
        <f>IF(N368="zákl. přenesená",J368,0)</f>
        <v>0</v>
      </c>
      <c r="BH368" s="183">
        <f>IF(N368="sníž. přenesená",J368,0)</f>
        <v>0</v>
      </c>
      <c r="BI368" s="183">
        <f>IF(N368="nulová",J368,0)</f>
        <v>0</v>
      </c>
      <c r="BJ368" s="19" t="s">
        <v>90</v>
      </c>
      <c r="BK368" s="183">
        <f>ROUND(I368*H368,2)</f>
        <v>0</v>
      </c>
      <c r="BL368" s="19" t="s">
        <v>154</v>
      </c>
      <c r="BM368" s="182" t="s">
        <v>599</v>
      </c>
    </row>
    <row r="369" s="2" customFormat="1" ht="24.15" customHeight="1">
      <c r="A369" s="39"/>
      <c r="B369" s="169"/>
      <c r="C369" s="170" t="s">
        <v>600</v>
      </c>
      <c r="D369" s="170" t="s">
        <v>150</v>
      </c>
      <c r="E369" s="171" t="s">
        <v>601</v>
      </c>
      <c r="F369" s="172" t="s">
        <v>602</v>
      </c>
      <c r="G369" s="173" t="s">
        <v>274</v>
      </c>
      <c r="H369" s="174">
        <v>1</v>
      </c>
      <c r="I369" s="175"/>
      <c r="J369" s="176">
        <f>ROUND(I369*H369,2)</f>
        <v>0</v>
      </c>
      <c r="K369" s="177"/>
      <c r="L369" s="40"/>
      <c r="M369" s="178" t="s">
        <v>1</v>
      </c>
      <c r="N369" s="179" t="s">
        <v>50</v>
      </c>
      <c r="O369" s="78"/>
      <c r="P369" s="180">
        <f>O369*H369</f>
        <v>0</v>
      </c>
      <c r="Q369" s="180">
        <v>0</v>
      </c>
      <c r="R369" s="180">
        <f>Q369*H369</f>
        <v>0</v>
      </c>
      <c r="S369" s="180">
        <v>0</v>
      </c>
      <c r="T369" s="181">
        <f>S369*H369</f>
        <v>0</v>
      </c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R369" s="182" t="s">
        <v>154</v>
      </c>
      <c r="AT369" s="182" t="s">
        <v>150</v>
      </c>
      <c r="AU369" s="182" t="s">
        <v>20</v>
      </c>
      <c r="AY369" s="19" t="s">
        <v>148</v>
      </c>
      <c r="BE369" s="183">
        <f>IF(N369="základní",J369,0)</f>
        <v>0</v>
      </c>
      <c r="BF369" s="183">
        <f>IF(N369="snížená",J369,0)</f>
        <v>0</v>
      </c>
      <c r="BG369" s="183">
        <f>IF(N369="zákl. přenesená",J369,0)</f>
        <v>0</v>
      </c>
      <c r="BH369" s="183">
        <f>IF(N369="sníž. přenesená",J369,0)</f>
        <v>0</v>
      </c>
      <c r="BI369" s="183">
        <f>IF(N369="nulová",J369,0)</f>
        <v>0</v>
      </c>
      <c r="BJ369" s="19" t="s">
        <v>90</v>
      </c>
      <c r="BK369" s="183">
        <f>ROUND(I369*H369,2)</f>
        <v>0</v>
      </c>
      <c r="BL369" s="19" t="s">
        <v>154</v>
      </c>
      <c r="BM369" s="182" t="s">
        <v>603</v>
      </c>
    </row>
    <row r="370" s="13" customFormat="1">
      <c r="A370" s="13"/>
      <c r="B370" s="184"/>
      <c r="C370" s="13"/>
      <c r="D370" s="185" t="s">
        <v>156</v>
      </c>
      <c r="E370" s="186" t="s">
        <v>1</v>
      </c>
      <c r="F370" s="187" t="s">
        <v>604</v>
      </c>
      <c r="G370" s="13"/>
      <c r="H370" s="186" t="s">
        <v>1</v>
      </c>
      <c r="I370" s="188"/>
      <c r="J370" s="13"/>
      <c r="K370" s="13"/>
      <c r="L370" s="184"/>
      <c r="M370" s="189"/>
      <c r="N370" s="190"/>
      <c r="O370" s="190"/>
      <c r="P370" s="190"/>
      <c r="Q370" s="190"/>
      <c r="R370" s="190"/>
      <c r="S370" s="190"/>
      <c r="T370" s="191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186" t="s">
        <v>156</v>
      </c>
      <c r="AU370" s="186" t="s">
        <v>20</v>
      </c>
      <c r="AV370" s="13" t="s">
        <v>90</v>
      </c>
      <c r="AW370" s="13" t="s">
        <v>41</v>
      </c>
      <c r="AX370" s="13" t="s">
        <v>85</v>
      </c>
      <c r="AY370" s="186" t="s">
        <v>148</v>
      </c>
    </row>
    <row r="371" s="13" customFormat="1">
      <c r="A371" s="13"/>
      <c r="B371" s="184"/>
      <c r="C371" s="13"/>
      <c r="D371" s="185" t="s">
        <v>156</v>
      </c>
      <c r="E371" s="186" t="s">
        <v>1</v>
      </c>
      <c r="F371" s="187" t="s">
        <v>605</v>
      </c>
      <c r="G371" s="13"/>
      <c r="H371" s="186" t="s">
        <v>1</v>
      </c>
      <c r="I371" s="188"/>
      <c r="J371" s="13"/>
      <c r="K371" s="13"/>
      <c r="L371" s="184"/>
      <c r="M371" s="189"/>
      <c r="N371" s="190"/>
      <c r="O371" s="190"/>
      <c r="P371" s="190"/>
      <c r="Q371" s="190"/>
      <c r="R371" s="190"/>
      <c r="S371" s="190"/>
      <c r="T371" s="191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186" t="s">
        <v>156</v>
      </c>
      <c r="AU371" s="186" t="s">
        <v>20</v>
      </c>
      <c r="AV371" s="13" t="s">
        <v>90</v>
      </c>
      <c r="AW371" s="13" t="s">
        <v>41</v>
      </c>
      <c r="AX371" s="13" t="s">
        <v>85</v>
      </c>
      <c r="AY371" s="186" t="s">
        <v>148</v>
      </c>
    </row>
    <row r="372" s="13" customFormat="1">
      <c r="A372" s="13"/>
      <c r="B372" s="184"/>
      <c r="C372" s="13"/>
      <c r="D372" s="185" t="s">
        <v>156</v>
      </c>
      <c r="E372" s="186" t="s">
        <v>1</v>
      </c>
      <c r="F372" s="187" t="s">
        <v>606</v>
      </c>
      <c r="G372" s="13"/>
      <c r="H372" s="186" t="s">
        <v>1</v>
      </c>
      <c r="I372" s="188"/>
      <c r="J372" s="13"/>
      <c r="K372" s="13"/>
      <c r="L372" s="184"/>
      <c r="M372" s="189"/>
      <c r="N372" s="190"/>
      <c r="O372" s="190"/>
      <c r="P372" s="190"/>
      <c r="Q372" s="190"/>
      <c r="R372" s="190"/>
      <c r="S372" s="190"/>
      <c r="T372" s="191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186" t="s">
        <v>156</v>
      </c>
      <c r="AU372" s="186" t="s">
        <v>20</v>
      </c>
      <c r="AV372" s="13" t="s">
        <v>90</v>
      </c>
      <c r="AW372" s="13" t="s">
        <v>41</v>
      </c>
      <c r="AX372" s="13" t="s">
        <v>85</v>
      </c>
      <c r="AY372" s="186" t="s">
        <v>148</v>
      </c>
    </row>
    <row r="373" s="13" customFormat="1">
      <c r="A373" s="13"/>
      <c r="B373" s="184"/>
      <c r="C373" s="13"/>
      <c r="D373" s="185" t="s">
        <v>156</v>
      </c>
      <c r="E373" s="186" t="s">
        <v>1</v>
      </c>
      <c r="F373" s="187" t="s">
        <v>607</v>
      </c>
      <c r="G373" s="13"/>
      <c r="H373" s="186" t="s">
        <v>1</v>
      </c>
      <c r="I373" s="188"/>
      <c r="J373" s="13"/>
      <c r="K373" s="13"/>
      <c r="L373" s="184"/>
      <c r="M373" s="189"/>
      <c r="N373" s="190"/>
      <c r="O373" s="190"/>
      <c r="P373" s="190"/>
      <c r="Q373" s="190"/>
      <c r="R373" s="190"/>
      <c r="S373" s="190"/>
      <c r="T373" s="191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186" t="s">
        <v>156</v>
      </c>
      <c r="AU373" s="186" t="s">
        <v>20</v>
      </c>
      <c r="AV373" s="13" t="s">
        <v>90</v>
      </c>
      <c r="AW373" s="13" t="s">
        <v>41</v>
      </c>
      <c r="AX373" s="13" t="s">
        <v>85</v>
      </c>
      <c r="AY373" s="186" t="s">
        <v>148</v>
      </c>
    </row>
    <row r="374" s="13" customFormat="1">
      <c r="A374" s="13"/>
      <c r="B374" s="184"/>
      <c r="C374" s="13"/>
      <c r="D374" s="185" t="s">
        <v>156</v>
      </c>
      <c r="E374" s="186" t="s">
        <v>1</v>
      </c>
      <c r="F374" s="187" t="s">
        <v>608</v>
      </c>
      <c r="G374" s="13"/>
      <c r="H374" s="186" t="s">
        <v>1</v>
      </c>
      <c r="I374" s="188"/>
      <c r="J374" s="13"/>
      <c r="K374" s="13"/>
      <c r="L374" s="184"/>
      <c r="M374" s="189"/>
      <c r="N374" s="190"/>
      <c r="O374" s="190"/>
      <c r="P374" s="190"/>
      <c r="Q374" s="190"/>
      <c r="R374" s="190"/>
      <c r="S374" s="190"/>
      <c r="T374" s="191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186" t="s">
        <v>156</v>
      </c>
      <c r="AU374" s="186" t="s">
        <v>20</v>
      </c>
      <c r="AV374" s="13" t="s">
        <v>90</v>
      </c>
      <c r="AW374" s="13" t="s">
        <v>41</v>
      </c>
      <c r="AX374" s="13" t="s">
        <v>85</v>
      </c>
      <c r="AY374" s="186" t="s">
        <v>148</v>
      </c>
    </row>
    <row r="375" s="13" customFormat="1">
      <c r="A375" s="13"/>
      <c r="B375" s="184"/>
      <c r="C375" s="13"/>
      <c r="D375" s="185" t="s">
        <v>156</v>
      </c>
      <c r="E375" s="186" t="s">
        <v>1</v>
      </c>
      <c r="F375" s="187" t="s">
        <v>609</v>
      </c>
      <c r="G375" s="13"/>
      <c r="H375" s="186" t="s">
        <v>1</v>
      </c>
      <c r="I375" s="188"/>
      <c r="J375" s="13"/>
      <c r="K375" s="13"/>
      <c r="L375" s="184"/>
      <c r="M375" s="189"/>
      <c r="N375" s="190"/>
      <c r="O375" s="190"/>
      <c r="P375" s="190"/>
      <c r="Q375" s="190"/>
      <c r="R375" s="190"/>
      <c r="S375" s="190"/>
      <c r="T375" s="191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186" t="s">
        <v>156</v>
      </c>
      <c r="AU375" s="186" t="s">
        <v>20</v>
      </c>
      <c r="AV375" s="13" t="s">
        <v>90</v>
      </c>
      <c r="AW375" s="13" t="s">
        <v>41</v>
      </c>
      <c r="AX375" s="13" t="s">
        <v>85</v>
      </c>
      <c r="AY375" s="186" t="s">
        <v>148</v>
      </c>
    </row>
    <row r="376" s="14" customFormat="1">
      <c r="A376" s="14"/>
      <c r="B376" s="192"/>
      <c r="C376" s="14"/>
      <c r="D376" s="185" t="s">
        <v>156</v>
      </c>
      <c r="E376" s="193" t="s">
        <v>1</v>
      </c>
      <c r="F376" s="194" t="s">
        <v>90</v>
      </c>
      <c r="G376" s="14"/>
      <c r="H376" s="195">
        <v>1</v>
      </c>
      <c r="I376" s="196"/>
      <c r="J376" s="14"/>
      <c r="K376" s="14"/>
      <c r="L376" s="192"/>
      <c r="M376" s="197"/>
      <c r="N376" s="198"/>
      <c r="O376" s="198"/>
      <c r="P376" s="198"/>
      <c r="Q376" s="198"/>
      <c r="R376" s="198"/>
      <c r="S376" s="198"/>
      <c r="T376" s="199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193" t="s">
        <v>156</v>
      </c>
      <c r="AU376" s="193" t="s">
        <v>20</v>
      </c>
      <c r="AV376" s="14" t="s">
        <v>20</v>
      </c>
      <c r="AW376" s="14" t="s">
        <v>41</v>
      </c>
      <c r="AX376" s="14" t="s">
        <v>85</v>
      </c>
      <c r="AY376" s="193" t="s">
        <v>148</v>
      </c>
    </row>
    <row r="377" s="15" customFormat="1">
      <c r="A377" s="15"/>
      <c r="B377" s="200"/>
      <c r="C377" s="15"/>
      <c r="D377" s="185" t="s">
        <v>156</v>
      </c>
      <c r="E377" s="201" t="s">
        <v>1</v>
      </c>
      <c r="F377" s="202" t="s">
        <v>159</v>
      </c>
      <c r="G377" s="15"/>
      <c r="H377" s="203">
        <v>1</v>
      </c>
      <c r="I377" s="204"/>
      <c r="J377" s="15"/>
      <c r="K377" s="15"/>
      <c r="L377" s="200"/>
      <c r="M377" s="205"/>
      <c r="N377" s="206"/>
      <c r="O377" s="206"/>
      <c r="P377" s="206"/>
      <c r="Q377" s="206"/>
      <c r="R377" s="206"/>
      <c r="S377" s="206"/>
      <c r="T377" s="207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T377" s="201" t="s">
        <v>156</v>
      </c>
      <c r="AU377" s="201" t="s">
        <v>20</v>
      </c>
      <c r="AV377" s="15" t="s">
        <v>154</v>
      </c>
      <c r="AW377" s="15" t="s">
        <v>41</v>
      </c>
      <c r="AX377" s="15" t="s">
        <v>90</v>
      </c>
      <c r="AY377" s="201" t="s">
        <v>148</v>
      </c>
    </row>
    <row r="378" s="2" customFormat="1" ht="21.75" customHeight="1">
      <c r="A378" s="39"/>
      <c r="B378" s="169"/>
      <c r="C378" s="170" t="s">
        <v>610</v>
      </c>
      <c r="D378" s="170" t="s">
        <v>150</v>
      </c>
      <c r="E378" s="171" t="s">
        <v>611</v>
      </c>
      <c r="F378" s="172" t="s">
        <v>612</v>
      </c>
      <c r="G378" s="173" t="s">
        <v>153</v>
      </c>
      <c r="H378" s="174">
        <v>3.2000000000000002</v>
      </c>
      <c r="I378" s="175"/>
      <c r="J378" s="176">
        <f>ROUND(I378*H378,2)</f>
        <v>0</v>
      </c>
      <c r="K378" s="177"/>
      <c r="L378" s="40"/>
      <c r="M378" s="178" t="s">
        <v>1</v>
      </c>
      <c r="N378" s="179" t="s">
        <v>50</v>
      </c>
      <c r="O378" s="78"/>
      <c r="P378" s="180">
        <f>O378*H378</f>
        <v>0</v>
      </c>
      <c r="Q378" s="180">
        <v>0</v>
      </c>
      <c r="R378" s="180">
        <f>Q378*H378</f>
        <v>0</v>
      </c>
      <c r="S378" s="180">
        <v>0.028000000000000001</v>
      </c>
      <c r="T378" s="181">
        <f>S378*H378</f>
        <v>0.089600000000000013</v>
      </c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R378" s="182" t="s">
        <v>154</v>
      </c>
      <c r="AT378" s="182" t="s">
        <v>150</v>
      </c>
      <c r="AU378" s="182" t="s">
        <v>20</v>
      </c>
      <c r="AY378" s="19" t="s">
        <v>148</v>
      </c>
      <c r="BE378" s="183">
        <f>IF(N378="základní",J378,0)</f>
        <v>0</v>
      </c>
      <c r="BF378" s="183">
        <f>IF(N378="snížená",J378,0)</f>
        <v>0</v>
      </c>
      <c r="BG378" s="183">
        <f>IF(N378="zákl. přenesená",J378,0)</f>
        <v>0</v>
      </c>
      <c r="BH378" s="183">
        <f>IF(N378="sníž. přenesená",J378,0)</f>
        <v>0</v>
      </c>
      <c r="BI378" s="183">
        <f>IF(N378="nulová",J378,0)</f>
        <v>0</v>
      </c>
      <c r="BJ378" s="19" t="s">
        <v>90</v>
      </c>
      <c r="BK378" s="183">
        <f>ROUND(I378*H378,2)</f>
        <v>0</v>
      </c>
      <c r="BL378" s="19" t="s">
        <v>154</v>
      </c>
      <c r="BM378" s="182" t="s">
        <v>613</v>
      </c>
    </row>
    <row r="379" s="13" customFormat="1">
      <c r="A379" s="13"/>
      <c r="B379" s="184"/>
      <c r="C379" s="13"/>
      <c r="D379" s="185" t="s">
        <v>156</v>
      </c>
      <c r="E379" s="186" t="s">
        <v>1</v>
      </c>
      <c r="F379" s="187" t="s">
        <v>614</v>
      </c>
      <c r="G379" s="13"/>
      <c r="H379" s="186" t="s">
        <v>1</v>
      </c>
      <c r="I379" s="188"/>
      <c r="J379" s="13"/>
      <c r="K379" s="13"/>
      <c r="L379" s="184"/>
      <c r="M379" s="189"/>
      <c r="N379" s="190"/>
      <c r="O379" s="190"/>
      <c r="P379" s="190"/>
      <c r="Q379" s="190"/>
      <c r="R379" s="190"/>
      <c r="S379" s="190"/>
      <c r="T379" s="191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186" t="s">
        <v>156</v>
      </c>
      <c r="AU379" s="186" t="s">
        <v>20</v>
      </c>
      <c r="AV379" s="13" t="s">
        <v>90</v>
      </c>
      <c r="AW379" s="13" t="s">
        <v>41</v>
      </c>
      <c r="AX379" s="13" t="s">
        <v>85</v>
      </c>
      <c r="AY379" s="186" t="s">
        <v>148</v>
      </c>
    </row>
    <row r="380" s="14" customFormat="1">
      <c r="A380" s="14"/>
      <c r="B380" s="192"/>
      <c r="C380" s="14"/>
      <c r="D380" s="185" t="s">
        <v>156</v>
      </c>
      <c r="E380" s="193" t="s">
        <v>1</v>
      </c>
      <c r="F380" s="194" t="s">
        <v>615</v>
      </c>
      <c r="G380" s="14"/>
      <c r="H380" s="195">
        <v>3.2000000000000002</v>
      </c>
      <c r="I380" s="196"/>
      <c r="J380" s="14"/>
      <c r="K380" s="14"/>
      <c r="L380" s="192"/>
      <c r="M380" s="197"/>
      <c r="N380" s="198"/>
      <c r="O380" s="198"/>
      <c r="P380" s="198"/>
      <c r="Q380" s="198"/>
      <c r="R380" s="198"/>
      <c r="S380" s="198"/>
      <c r="T380" s="199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193" t="s">
        <v>156</v>
      </c>
      <c r="AU380" s="193" t="s">
        <v>20</v>
      </c>
      <c r="AV380" s="14" t="s">
        <v>20</v>
      </c>
      <c r="AW380" s="14" t="s">
        <v>41</v>
      </c>
      <c r="AX380" s="14" t="s">
        <v>85</v>
      </c>
      <c r="AY380" s="193" t="s">
        <v>148</v>
      </c>
    </row>
    <row r="381" s="15" customFormat="1">
      <c r="A381" s="15"/>
      <c r="B381" s="200"/>
      <c r="C381" s="15"/>
      <c r="D381" s="185" t="s">
        <v>156</v>
      </c>
      <c r="E381" s="201" t="s">
        <v>1</v>
      </c>
      <c r="F381" s="202" t="s">
        <v>159</v>
      </c>
      <c r="G381" s="15"/>
      <c r="H381" s="203">
        <v>3.2000000000000002</v>
      </c>
      <c r="I381" s="204"/>
      <c r="J381" s="15"/>
      <c r="K381" s="15"/>
      <c r="L381" s="200"/>
      <c r="M381" s="205"/>
      <c r="N381" s="206"/>
      <c r="O381" s="206"/>
      <c r="P381" s="206"/>
      <c r="Q381" s="206"/>
      <c r="R381" s="206"/>
      <c r="S381" s="206"/>
      <c r="T381" s="207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T381" s="201" t="s">
        <v>156</v>
      </c>
      <c r="AU381" s="201" t="s">
        <v>20</v>
      </c>
      <c r="AV381" s="15" t="s">
        <v>154</v>
      </c>
      <c r="AW381" s="15" t="s">
        <v>41</v>
      </c>
      <c r="AX381" s="15" t="s">
        <v>90</v>
      </c>
      <c r="AY381" s="201" t="s">
        <v>148</v>
      </c>
    </row>
    <row r="382" s="2" customFormat="1" ht="24.15" customHeight="1">
      <c r="A382" s="39"/>
      <c r="B382" s="169"/>
      <c r="C382" s="170" t="s">
        <v>616</v>
      </c>
      <c r="D382" s="170" t="s">
        <v>150</v>
      </c>
      <c r="E382" s="171" t="s">
        <v>617</v>
      </c>
      <c r="F382" s="172" t="s">
        <v>618</v>
      </c>
      <c r="G382" s="173" t="s">
        <v>162</v>
      </c>
      <c r="H382" s="174">
        <v>59</v>
      </c>
      <c r="I382" s="175"/>
      <c r="J382" s="176">
        <f>ROUND(I382*H382,2)</f>
        <v>0</v>
      </c>
      <c r="K382" s="177"/>
      <c r="L382" s="40"/>
      <c r="M382" s="178" t="s">
        <v>1</v>
      </c>
      <c r="N382" s="179" t="s">
        <v>50</v>
      </c>
      <c r="O382" s="78"/>
      <c r="P382" s="180">
        <f>O382*H382</f>
        <v>0</v>
      </c>
      <c r="Q382" s="180">
        <v>0</v>
      </c>
      <c r="R382" s="180">
        <f>Q382*H382</f>
        <v>0</v>
      </c>
      <c r="S382" s="180">
        <v>0.16800000000000001</v>
      </c>
      <c r="T382" s="181">
        <f>S382*H382</f>
        <v>9.9120000000000008</v>
      </c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R382" s="182" t="s">
        <v>154</v>
      </c>
      <c r="AT382" s="182" t="s">
        <v>150</v>
      </c>
      <c r="AU382" s="182" t="s">
        <v>20</v>
      </c>
      <c r="AY382" s="19" t="s">
        <v>148</v>
      </c>
      <c r="BE382" s="183">
        <f>IF(N382="základní",J382,0)</f>
        <v>0</v>
      </c>
      <c r="BF382" s="183">
        <f>IF(N382="snížená",J382,0)</f>
        <v>0</v>
      </c>
      <c r="BG382" s="183">
        <f>IF(N382="zákl. přenesená",J382,0)</f>
        <v>0</v>
      </c>
      <c r="BH382" s="183">
        <f>IF(N382="sníž. přenesená",J382,0)</f>
        <v>0</v>
      </c>
      <c r="BI382" s="183">
        <f>IF(N382="nulová",J382,0)</f>
        <v>0</v>
      </c>
      <c r="BJ382" s="19" t="s">
        <v>90</v>
      </c>
      <c r="BK382" s="183">
        <f>ROUND(I382*H382,2)</f>
        <v>0</v>
      </c>
      <c r="BL382" s="19" t="s">
        <v>154</v>
      </c>
      <c r="BM382" s="182" t="s">
        <v>619</v>
      </c>
    </row>
    <row r="383" s="2" customFormat="1" ht="24.15" customHeight="1">
      <c r="A383" s="39"/>
      <c r="B383" s="169"/>
      <c r="C383" s="170" t="s">
        <v>620</v>
      </c>
      <c r="D383" s="170" t="s">
        <v>150</v>
      </c>
      <c r="E383" s="171" t="s">
        <v>621</v>
      </c>
      <c r="F383" s="172" t="s">
        <v>622</v>
      </c>
      <c r="G383" s="173" t="s">
        <v>178</v>
      </c>
      <c r="H383" s="174">
        <v>120</v>
      </c>
      <c r="I383" s="175"/>
      <c r="J383" s="176">
        <f>ROUND(I383*H383,2)</f>
        <v>0</v>
      </c>
      <c r="K383" s="177"/>
      <c r="L383" s="40"/>
      <c r="M383" s="178" t="s">
        <v>1</v>
      </c>
      <c r="N383" s="179" t="s">
        <v>50</v>
      </c>
      <c r="O383" s="78"/>
      <c r="P383" s="180">
        <f>O383*H383</f>
        <v>0</v>
      </c>
      <c r="Q383" s="180">
        <v>0</v>
      </c>
      <c r="R383" s="180">
        <f>Q383*H383</f>
        <v>0</v>
      </c>
      <c r="S383" s="180">
        <v>0.00248</v>
      </c>
      <c r="T383" s="181">
        <f>S383*H383</f>
        <v>0.29759999999999998</v>
      </c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R383" s="182" t="s">
        <v>154</v>
      </c>
      <c r="AT383" s="182" t="s">
        <v>150</v>
      </c>
      <c r="AU383" s="182" t="s">
        <v>20</v>
      </c>
      <c r="AY383" s="19" t="s">
        <v>148</v>
      </c>
      <c r="BE383" s="183">
        <f>IF(N383="základní",J383,0)</f>
        <v>0</v>
      </c>
      <c r="BF383" s="183">
        <f>IF(N383="snížená",J383,0)</f>
        <v>0</v>
      </c>
      <c r="BG383" s="183">
        <f>IF(N383="zákl. přenesená",J383,0)</f>
        <v>0</v>
      </c>
      <c r="BH383" s="183">
        <f>IF(N383="sníž. přenesená",J383,0)</f>
        <v>0</v>
      </c>
      <c r="BI383" s="183">
        <f>IF(N383="nulová",J383,0)</f>
        <v>0</v>
      </c>
      <c r="BJ383" s="19" t="s">
        <v>90</v>
      </c>
      <c r="BK383" s="183">
        <f>ROUND(I383*H383,2)</f>
        <v>0</v>
      </c>
      <c r="BL383" s="19" t="s">
        <v>154</v>
      </c>
      <c r="BM383" s="182" t="s">
        <v>623</v>
      </c>
    </row>
    <row r="384" s="2" customFormat="1" ht="21.75" customHeight="1">
      <c r="A384" s="39"/>
      <c r="B384" s="169"/>
      <c r="C384" s="170" t="s">
        <v>624</v>
      </c>
      <c r="D384" s="170" t="s">
        <v>150</v>
      </c>
      <c r="E384" s="171" t="s">
        <v>625</v>
      </c>
      <c r="F384" s="172" t="s">
        <v>626</v>
      </c>
      <c r="G384" s="173" t="s">
        <v>162</v>
      </c>
      <c r="H384" s="174">
        <v>1</v>
      </c>
      <c r="I384" s="175"/>
      <c r="J384" s="176">
        <f>ROUND(I384*H384,2)</f>
        <v>0</v>
      </c>
      <c r="K384" s="177"/>
      <c r="L384" s="40"/>
      <c r="M384" s="178" t="s">
        <v>1</v>
      </c>
      <c r="N384" s="179" t="s">
        <v>50</v>
      </c>
      <c r="O384" s="78"/>
      <c r="P384" s="180">
        <f>O384*H384</f>
        <v>0</v>
      </c>
      <c r="Q384" s="180">
        <v>0</v>
      </c>
      <c r="R384" s="180">
        <f>Q384*H384</f>
        <v>0</v>
      </c>
      <c r="S384" s="180">
        <v>0.28499999999999998</v>
      </c>
      <c r="T384" s="181">
        <f>S384*H384</f>
        <v>0.28499999999999998</v>
      </c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  <c r="AE384" s="39"/>
      <c r="AR384" s="182" t="s">
        <v>154</v>
      </c>
      <c r="AT384" s="182" t="s">
        <v>150</v>
      </c>
      <c r="AU384" s="182" t="s">
        <v>20</v>
      </c>
      <c r="AY384" s="19" t="s">
        <v>148</v>
      </c>
      <c r="BE384" s="183">
        <f>IF(N384="základní",J384,0)</f>
        <v>0</v>
      </c>
      <c r="BF384" s="183">
        <f>IF(N384="snížená",J384,0)</f>
        <v>0</v>
      </c>
      <c r="BG384" s="183">
        <f>IF(N384="zákl. přenesená",J384,0)</f>
        <v>0</v>
      </c>
      <c r="BH384" s="183">
        <f>IF(N384="sníž. přenesená",J384,0)</f>
        <v>0</v>
      </c>
      <c r="BI384" s="183">
        <f>IF(N384="nulová",J384,0)</f>
        <v>0</v>
      </c>
      <c r="BJ384" s="19" t="s">
        <v>90</v>
      </c>
      <c r="BK384" s="183">
        <f>ROUND(I384*H384,2)</f>
        <v>0</v>
      </c>
      <c r="BL384" s="19" t="s">
        <v>154</v>
      </c>
      <c r="BM384" s="182" t="s">
        <v>627</v>
      </c>
    </row>
    <row r="385" s="2" customFormat="1" ht="21.75" customHeight="1">
      <c r="A385" s="39"/>
      <c r="B385" s="169"/>
      <c r="C385" s="170" t="s">
        <v>628</v>
      </c>
      <c r="D385" s="170" t="s">
        <v>150</v>
      </c>
      <c r="E385" s="171" t="s">
        <v>629</v>
      </c>
      <c r="F385" s="172" t="s">
        <v>630</v>
      </c>
      <c r="G385" s="173" t="s">
        <v>153</v>
      </c>
      <c r="H385" s="174">
        <v>3.7229999999999999</v>
      </c>
      <c r="I385" s="175"/>
      <c r="J385" s="176">
        <f>ROUND(I385*H385,2)</f>
        <v>0</v>
      </c>
      <c r="K385" s="177"/>
      <c r="L385" s="40"/>
      <c r="M385" s="178" t="s">
        <v>1</v>
      </c>
      <c r="N385" s="179" t="s">
        <v>50</v>
      </c>
      <c r="O385" s="78"/>
      <c r="P385" s="180">
        <f>O385*H385</f>
        <v>0</v>
      </c>
      <c r="Q385" s="180">
        <v>0</v>
      </c>
      <c r="R385" s="180">
        <f>Q385*H385</f>
        <v>0</v>
      </c>
      <c r="S385" s="180">
        <v>0.075999999999999998</v>
      </c>
      <c r="T385" s="181">
        <f>S385*H385</f>
        <v>0.28294799999999998</v>
      </c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  <c r="AR385" s="182" t="s">
        <v>154</v>
      </c>
      <c r="AT385" s="182" t="s">
        <v>150</v>
      </c>
      <c r="AU385" s="182" t="s">
        <v>20</v>
      </c>
      <c r="AY385" s="19" t="s">
        <v>148</v>
      </c>
      <c r="BE385" s="183">
        <f>IF(N385="základní",J385,0)</f>
        <v>0</v>
      </c>
      <c r="BF385" s="183">
        <f>IF(N385="snížená",J385,0)</f>
        <v>0</v>
      </c>
      <c r="BG385" s="183">
        <f>IF(N385="zákl. přenesená",J385,0)</f>
        <v>0</v>
      </c>
      <c r="BH385" s="183">
        <f>IF(N385="sníž. přenesená",J385,0)</f>
        <v>0</v>
      </c>
      <c r="BI385" s="183">
        <f>IF(N385="nulová",J385,0)</f>
        <v>0</v>
      </c>
      <c r="BJ385" s="19" t="s">
        <v>90</v>
      </c>
      <c r="BK385" s="183">
        <f>ROUND(I385*H385,2)</f>
        <v>0</v>
      </c>
      <c r="BL385" s="19" t="s">
        <v>154</v>
      </c>
      <c r="BM385" s="182" t="s">
        <v>631</v>
      </c>
    </row>
    <row r="386" s="13" customFormat="1">
      <c r="A386" s="13"/>
      <c r="B386" s="184"/>
      <c r="C386" s="13"/>
      <c r="D386" s="185" t="s">
        <v>156</v>
      </c>
      <c r="E386" s="186" t="s">
        <v>1</v>
      </c>
      <c r="F386" s="187" t="s">
        <v>632</v>
      </c>
      <c r="G386" s="13"/>
      <c r="H386" s="186" t="s">
        <v>1</v>
      </c>
      <c r="I386" s="188"/>
      <c r="J386" s="13"/>
      <c r="K386" s="13"/>
      <c r="L386" s="184"/>
      <c r="M386" s="189"/>
      <c r="N386" s="190"/>
      <c r="O386" s="190"/>
      <c r="P386" s="190"/>
      <c r="Q386" s="190"/>
      <c r="R386" s="190"/>
      <c r="S386" s="190"/>
      <c r="T386" s="191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186" t="s">
        <v>156</v>
      </c>
      <c r="AU386" s="186" t="s">
        <v>20</v>
      </c>
      <c r="AV386" s="13" t="s">
        <v>90</v>
      </c>
      <c r="AW386" s="13" t="s">
        <v>41</v>
      </c>
      <c r="AX386" s="13" t="s">
        <v>85</v>
      </c>
      <c r="AY386" s="186" t="s">
        <v>148</v>
      </c>
    </row>
    <row r="387" s="13" customFormat="1">
      <c r="A387" s="13"/>
      <c r="B387" s="184"/>
      <c r="C387" s="13"/>
      <c r="D387" s="185" t="s">
        <v>156</v>
      </c>
      <c r="E387" s="186" t="s">
        <v>1</v>
      </c>
      <c r="F387" s="187" t="s">
        <v>633</v>
      </c>
      <c r="G387" s="13"/>
      <c r="H387" s="186" t="s">
        <v>1</v>
      </c>
      <c r="I387" s="188"/>
      <c r="J387" s="13"/>
      <c r="K387" s="13"/>
      <c r="L387" s="184"/>
      <c r="M387" s="189"/>
      <c r="N387" s="190"/>
      <c r="O387" s="190"/>
      <c r="P387" s="190"/>
      <c r="Q387" s="190"/>
      <c r="R387" s="190"/>
      <c r="S387" s="190"/>
      <c r="T387" s="191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186" t="s">
        <v>156</v>
      </c>
      <c r="AU387" s="186" t="s">
        <v>20</v>
      </c>
      <c r="AV387" s="13" t="s">
        <v>90</v>
      </c>
      <c r="AW387" s="13" t="s">
        <v>41</v>
      </c>
      <c r="AX387" s="13" t="s">
        <v>85</v>
      </c>
      <c r="AY387" s="186" t="s">
        <v>148</v>
      </c>
    </row>
    <row r="388" s="14" customFormat="1">
      <c r="A388" s="14"/>
      <c r="B388" s="192"/>
      <c r="C388" s="14"/>
      <c r="D388" s="185" t="s">
        <v>156</v>
      </c>
      <c r="E388" s="193" t="s">
        <v>1</v>
      </c>
      <c r="F388" s="194" t="s">
        <v>634</v>
      </c>
      <c r="G388" s="14"/>
      <c r="H388" s="195">
        <v>1.95</v>
      </c>
      <c r="I388" s="196"/>
      <c r="J388" s="14"/>
      <c r="K388" s="14"/>
      <c r="L388" s="192"/>
      <c r="M388" s="197"/>
      <c r="N388" s="198"/>
      <c r="O388" s="198"/>
      <c r="P388" s="198"/>
      <c r="Q388" s="198"/>
      <c r="R388" s="198"/>
      <c r="S388" s="198"/>
      <c r="T388" s="199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193" t="s">
        <v>156</v>
      </c>
      <c r="AU388" s="193" t="s">
        <v>20</v>
      </c>
      <c r="AV388" s="14" t="s">
        <v>20</v>
      </c>
      <c r="AW388" s="14" t="s">
        <v>41</v>
      </c>
      <c r="AX388" s="14" t="s">
        <v>85</v>
      </c>
      <c r="AY388" s="193" t="s">
        <v>148</v>
      </c>
    </row>
    <row r="389" s="13" customFormat="1">
      <c r="A389" s="13"/>
      <c r="B389" s="184"/>
      <c r="C389" s="13"/>
      <c r="D389" s="185" t="s">
        <v>156</v>
      </c>
      <c r="E389" s="186" t="s">
        <v>1</v>
      </c>
      <c r="F389" s="187" t="s">
        <v>635</v>
      </c>
      <c r="G389" s="13"/>
      <c r="H389" s="186" t="s">
        <v>1</v>
      </c>
      <c r="I389" s="188"/>
      <c r="J389" s="13"/>
      <c r="K389" s="13"/>
      <c r="L389" s="184"/>
      <c r="M389" s="189"/>
      <c r="N389" s="190"/>
      <c r="O389" s="190"/>
      <c r="P389" s="190"/>
      <c r="Q389" s="190"/>
      <c r="R389" s="190"/>
      <c r="S389" s="190"/>
      <c r="T389" s="191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186" t="s">
        <v>156</v>
      </c>
      <c r="AU389" s="186" t="s">
        <v>20</v>
      </c>
      <c r="AV389" s="13" t="s">
        <v>90</v>
      </c>
      <c r="AW389" s="13" t="s">
        <v>41</v>
      </c>
      <c r="AX389" s="13" t="s">
        <v>85</v>
      </c>
      <c r="AY389" s="186" t="s">
        <v>148</v>
      </c>
    </row>
    <row r="390" s="14" customFormat="1">
      <c r="A390" s="14"/>
      <c r="B390" s="192"/>
      <c r="C390" s="14"/>
      <c r="D390" s="185" t="s">
        <v>156</v>
      </c>
      <c r="E390" s="193" t="s">
        <v>1</v>
      </c>
      <c r="F390" s="194" t="s">
        <v>636</v>
      </c>
      <c r="G390" s="14"/>
      <c r="H390" s="195">
        <v>1.7729999999999999</v>
      </c>
      <c r="I390" s="196"/>
      <c r="J390" s="14"/>
      <c r="K390" s="14"/>
      <c r="L390" s="192"/>
      <c r="M390" s="197"/>
      <c r="N390" s="198"/>
      <c r="O390" s="198"/>
      <c r="P390" s="198"/>
      <c r="Q390" s="198"/>
      <c r="R390" s="198"/>
      <c r="S390" s="198"/>
      <c r="T390" s="199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193" t="s">
        <v>156</v>
      </c>
      <c r="AU390" s="193" t="s">
        <v>20</v>
      </c>
      <c r="AV390" s="14" t="s">
        <v>20</v>
      </c>
      <c r="AW390" s="14" t="s">
        <v>41</v>
      </c>
      <c r="AX390" s="14" t="s">
        <v>85</v>
      </c>
      <c r="AY390" s="193" t="s">
        <v>148</v>
      </c>
    </row>
    <row r="391" s="15" customFormat="1">
      <c r="A391" s="15"/>
      <c r="B391" s="200"/>
      <c r="C391" s="15"/>
      <c r="D391" s="185" t="s">
        <v>156</v>
      </c>
      <c r="E391" s="201" t="s">
        <v>1</v>
      </c>
      <c r="F391" s="202" t="s">
        <v>159</v>
      </c>
      <c r="G391" s="15"/>
      <c r="H391" s="203">
        <v>3.7229999999999999</v>
      </c>
      <c r="I391" s="204"/>
      <c r="J391" s="15"/>
      <c r="K391" s="15"/>
      <c r="L391" s="200"/>
      <c r="M391" s="205"/>
      <c r="N391" s="206"/>
      <c r="O391" s="206"/>
      <c r="P391" s="206"/>
      <c r="Q391" s="206"/>
      <c r="R391" s="206"/>
      <c r="S391" s="206"/>
      <c r="T391" s="207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T391" s="201" t="s">
        <v>156</v>
      </c>
      <c r="AU391" s="201" t="s">
        <v>20</v>
      </c>
      <c r="AV391" s="15" t="s">
        <v>154</v>
      </c>
      <c r="AW391" s="15" t="s">
        <v>41</v>
      </c>
      <c r="AX391" s="15" t="s">
        <v>90</v>
      </c>
      <c r="AY391" s="201" t="s">
        <v>148</v>
      </c>
    </row>
    <row r="392" s="2" customFormat="1" ht="24.15" customHeight="1">
      <c r="A392" s="39"/>
      <c r="B392" s="169"/>
      <c r="C392" s="170" t="s">
        <v>637</v>
      </c>
      <c r="D392" s="170" t="s">
        <v>150</v>
      </c>
      <c r="E392" s="171" t="s">
        <v>638</v>
      </c>
      <c r="F392" s="172" t="s">
        <v>639</v>
      </c>
      <c r="G392" s="173" t="s">
        <v>162</v>
      </c>
      <c r="H392" s="174">
        <v>10</v>
      </c>
      <c r="I392" s="175"/>
      <c r="J392" s="176">
        <f>ROUND(I392*H392,2)</f>
        <v>0</v>
      </c>
      <c r="K392" s="177"/>
      <c r="L392" s="40"/>
      <c r="M392" s="178" t="s">
        <v>1</v>
      </c>
      <c r="N392" s="179" t="s">
        <v>50</v>
      </c>
      <c r="O392" s="78"/>
      <c r="P392" s="180">
        <f>O392*H392</f>
        <v>0</v>
      </c>
      <c r="Q392" s="180">
        <v>0</v>
      </c>
      <c r="R392" s="180">
        <f>Q392*H392</f>
        <v>0</v>
      </c>
      <c r="S392" s="180">
        <v>0.0080000000000000002</v>
      </c>
      <c r="T392" s="181">
        <f>S392*H392</f>
        <v>0.080000000000000002</v>
      </c>
      <c r="U392" s="39"/>
      <c r="V392" s="39"/>
      <c r="W392" s="39"/>
      <c r="X392" s="39"/>
      <c r="Y392" s="39"/>
      <c r="Z392" s="39"/>
      <c r="AA392" s="39"/>
      <c r="AB392" s="39"/>
      <c r="AC392" s="39"/>
      <c r="AD392" s="39"/>
      <c r="AE392" s="39"/>
      <c r="AR392" s="182" t="s">
        <v>154</v>
      </c>
      <c r="AT392" s="182" t="s">
        <v>150</v>
      </c>
      <c r="AU392" s="182" t="s">
        <v>20</v>
      </c>
      <c r="AY392" s="19" t="s">
        <v>148</v>
      </c>
      <c r="BE392" s="183">
        <f>IF(N392="základní",J392,0)</f>
        <v>0</v>
      </c>
      <c r="BF392" s="183">
        <f>IF(N392="snížená",J392,0)</f>
        <v>0</v>
      </c>
      <c r="BG392" s="183">
        <f>IF(N392="zákl. přenesená",J392,0)</f>
        <v>0</v>
      </c>
      <c r="BH392" s="183">
        <f>IF(N392="sníž. přenesená",J392,0)</f>
        <v>0</v>
      </c>
      <c r="BI392" s="183">
        <f>IF(N392="nulová",J392,0)</f>
        <v>0</v>
      </c>
      <c r="BJ392" s="19" t="s">
        <v>90</v>
      </c>
      <c r="BK392" s="183">
        <f>ROUND(I392*H392,2)</f>
        <v>0</v>
      </c>
      <c r="BL392" s="19" t="s">
        <v>154</v>
      </c>
      <c r="BM392" s="182" t="s">
        <v>640</v>
      </c>
    </row>
    <row r="393" s="2" customFormat="1" ht="24.15" customHeight="1">
      <c r="A393" s="39"/>
      <c r="B393" s="169"/>
      <c r="C393" s="170" t="s">
        <v>641</v>
      </c>
      <c r="D393" s="170" t="s">
        <v>150</v>
      </c>
      <c r="E393" s="171" t="s">
        <v>642</v>
      </c>
      <c r="F393" s="172" t="s">
        <v>643</v>
      </c>
      <c r="G393" s="173" t="s">
        <v>644</v>
      </c>
      <c r="H393" s="174">
        <v>0.29999999999999999</v>
      </c>
      <c r="I393" s="175"/>
      <c r="J393" s="176">
        <f>ROUND(I393*H393,2)</f>
        <v>0</v>
      </c>
      <c r="K393" s="177"/>
      <c r="L393" s="40"/>
      <c r="M393" s="178" t="s">
        <v>1</v>
      </c>
      <c r="N393" s="179" t="s">
        <v>50</v>
      </c>
      <c r="O393" s="78"/>
      <c r="P393" s="180">
        <f>O393*H393</f>
        <v>0</v>
      </c>
      <c r="Q393" s="180">
        <v>0</v>
      </c>
      <c r="R393" s="180">
        <f>Q393*H393</f>
        <v>0</v>
      </c>
      <c r="S393" s="180">
        <v>1</v>
      </c>
      <c r="T393" s="181">
        <f>S393*H393</f>
        <v>0.29999999999999999</v>
      </c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  <c r="AE393" s="39"/>
      <c r="AR393" s="182" t="s">
        <v>154</v>
      </c>
      <c r="AT393" s="182" t="s">
        <v>150</v>
      </c>
      <c r="AU393" s="182" t="s">
        <v>20</v>
      </c>
      <c r="AY393" s="19" t="s">
        <v>148</v>
      </c>
      <c r="BE393" s="183">
        <f>IF(N393="základní",J393,0)</f>
        <v>0</v>
      </c>
      <c r="BF393" s="183">
        <f>IF(N393="snížená",J393,0)</f>
        <v>0</v>
      </c>
      <c r="BG393" s="183">
        <f>IF(N393="zákl. přenesená",J393,0)</f>
        <v>0</v>
      </c>
      <c r="BH393" s="183">
        <f>IF(N393="sníž. přenesená",J393,0)</f>
        <v>0</v>
      </c>
      <c r="BI393" s="183">
        <f>IF(N393="nulová",J393,0)</f>
        <v>0</v>
      </c>
      <c r="BJ393" s="19" t="s">
        <v>90</v>
      </c>
      <c r="BK393" s="183">
        <f>ROUND(I393*H393,2)</f>
        <v>0</v>
      </c>
      <c r="BL393" s="19" t="s">
        <v>154</v>
      </c>
      <c r="BM393" s="182" t="s">
        <v>645</v>
      </c>
    </row>
    <row r="394" s="2" customFormat="1" ht="24.15" customHeight="1">
      <c r="A394" s="39"/>
      <c r="B394" s="169"/>
      <c r="C394" s="170" t="s">
        <v>646</v>
      </c>
      <c r="D394" s="170" t="s">
        <v>150</v>
      </c>
      <c r="E394" s="171" t="s">
        <v>647</v>
      </c>
      <c r="F394" s="172" t="s">
        <v>648</v>
      </c>
      <c r="G394" s="173" t="s">
        <v>162</v>
      </c>
      <c r="H394" s="174">
        <v>20</v>
      </c>
      <c r="I394" s="175"/>
      <c r="J394" s="176">
        <f>ROUND(I394*H394,2)</f>
        <v>0</v>
      </c>
      <c r="K394" s="177"/>
      <c r="L394" s="40"/>
      <c r="M394" s="178" t="s">
        <v>1</v>
      </c>
      <c r="N394" s="179" t="s">
        <v>50</v>
      </c>
      <c r="O394" s="78"/>
      <c r="P394" s="180">
        <f>O394*H394</f>
        <v>0</v>
      </c>
      <c r="Q394" s="180">
        <v>0</v>
      </c>
      <c r="R394" s="180">
        <f>Q394*H394</f>
        <v>0</v>
      </c>
      <c r="S394" s="180">
        <v>0.001</v>
      </c>
      <c r="T394" s="181">
        <f>S394*H394</f>
        <v>0.02</v>
      </c>
      <c r="U394" s="39"/>
      <c r="V394" s="39"/>
      <c r="W394" s="39"/>
      <c r="X394" s="39"/>
      <c r="Y394" s="39"/>
      <c r="Z394" s="39"/>
      <c r="AA394" s="39"/>
      <c r="AB394" s="39"/>
      <c r="AC394" s="39"/>
      <c r="AD394" s="39"/>
      <c r="AE394" s="39"/>
      <c r="AR394" s="182" t="s">
        <v>154</v>
      </c>
      <c r="AT394" s="182" t="s">
        <v>150</v>
      </c>
      <c r="AU394" s="182" t="s">
        <v>20</v>
      </c>
      <c r="AY394" s="19" t="s">
        <v>148</v>
      </c>
      <c r="BE394" s="183">
        <f>IF(N394="základní",J394,0)</f>
        <v>0</v>
      </c>
      <c r="BF394" s="183">
        <f>IF(N394="snížená",J394,0)</f>
        <v>0</v>
      </c>
      <c r="BG394" s="183">
        <f>IF(N394="zákl. přenesená",J394,0)</f>
        <v>0</v>
      </c>
      <c r="BH394" s="183">
        <f>IF(N394="sníž. přenesená",J394,0)</f>
        <v>0</v>
      </c>
      <c r="BI394" s="183">
        <f>IF(N394="nulová",J394,0)</f>
        <v>0</v>
      </c>
      <c r="BJ394" s="19" t="s">
        <v>90</v>
      </c>
      <c r="BK394" s="183">
        <f>ROUND(I394*H394,2)</f>
        <v>0</v>
      </c>
      <c r="BL394" s="19" t="s">
        <v>154</v>
      </c>
      <c r="BM394" s="182" t="s">
        <v>649</v>
      </c>
    </row>
    <row r="395" s="2" customFormat="1" ht="24.15" customHeight="1">
      <c r="A395" s="39"/>
      <c r="B395" s="169"/>
      <c r="C395" s="170" t="s">
        <v>650</v>
      </c>
      <c r="D395" s="170" t="s">
        <v>150</v>
      </c>
      <c r="E395" s="171" t="s">
        <v>651</v>
      </c>
      <c r="F395" s="172" t="s">
        <v>652</v>
      </c>
      <c r="G395" s="173" t="s">
        <v>178</v>
      </c>
      <c r="H395" s="174">
        <v>1.5</v>
      </c>
      <c r="I395" s="175"/>
      <c r="J395" s="176">
        <f>ROUND(I395*H395,2)</f>
        <v>0</v>
      </c>
      <c r="K395" s="177"/>
      <c r="L395" s="40"/>
      <c r="M395" s="178" t="s">
        <v>1</v>
      </c>
      <c r="N395" s="179" t="s">
        <v>50</v>
      </c>
      <c r="O395" s="78"/>
      <c r="P395" s="180">
        <f>O395*H395</f>
        <v>0</v>
      </c>
      <c r="Q395" s="180">
        <v>0</v>
      </c>
      <c r="R395" s="180">
        <f>Q395*H395</f>
        <v>0</v>
      </c>
      <c r="S395" s="180">
        <v>0.017000000000000001</v>
      </c>
      <c r="T395" s="181">
        <f>S395*H395</f>
        <v>0.025500000000000002</v>
      </c>
      <c r="U395" s="39"/>
      <c r="V395" s="39"/>
      <c r="W395" s="39"/>
      <c r="X395" s="39"/>
      <c r="Y395" s="39"/>
      <c r="Z395" s="39"/>
      <c r="AA395" s="39"/>
      <c r="AB395" s="39"/>
      <c r="AC395" s="39"/>
      <c r="AD395" s="39"/>
      <c r="AE395" s="39"/>
      <c r="AR395" s="182" t="s">
        <v>154</v>
      </c>
      <c r="AT395" s="182" t="s">
        <v>150</v>
      </c>
      <c r="AU395" s="182" t="s">
        <v>20</v>
      </c>
      <c r="AY395" s="19" t="s">
        <v>148</v>
      </c>
      <c r="BE395" s="183">
        <f>IF(N395="základní",J395,0)</f>
        <v>0</v>
      </c>
      <c r="BF395" s="183">
        <f>IF(N395="snížená",J395,0)</f>
        <v>0</v>
      </c>
      <c r="BG395" s="183">
        <f>IF(N395="zákl. přenesená",J395,0)</f>
        <v>0</v>
      </c>
      <c r="BH395" s="183">
        <f>IF(N395="sníž. přenesená",J395,0)</f>
        <v>0</v>
      </c>
      <c r="BI395" s="183">
        <f>IF(N395="nulová",J395,0)</f>
        <v>0</v>
      </c>
      <c r="BJ395" s="19" t="s">
        <v>90</v>
      </c>
      <c r="BK395" s="183">
        <f>ROUND(I395*H395,2)</f>
        <v>0</v>
      </c>
      <c r="BL395" s="19" t="s">
        <v>154</v>
      </c>
      <c r="BM395" s="182" t="s">
        <v>653</v>
      </c>
    </row>
    <row r="396" s="13" customFormat="1">
      <c r="A396" s="13"/>
      <c r="B396" s="184"/>
      <c r="C396" s="13"/>
      <c r="D396" s="185" t="s">
        <v>156</v>
      </c>
      <c r="E396" s="186" t="s">
        <v>1</v>
      </c>
      <c r="F396" s="187" t="s">
        <v>654</v>
      </c>
      <c r="G396" s="13"/>
      <c r="H396" s="186" t="s">
        <v>1</v>
      </c>
      <c r="I396" s="188"/>
      <c r="J396" s="13"/>
      <c r="K396" s="13"/>
      <c r="L396" s="184"/>
      <c r="M396" s="189"/>
      <c r="N396" s="190"/>
      <c r="O396" s="190"/>
      <c r="P396" s="190"/>
      <c r="Q396" s="190"/>
      <c r="R396" s="190"/>
      <c r="S396" s="190"/>
      <c r="T396" s="191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186" t="s">
        <v>156</v>
      </c>
      <c r="AU396" s="186" t="s">
        <v>20</v>
      </c>
      <c r="AV396" s="13" t="s">
        <v>90</v>
      </c>
      <c r="AW396" s="13" t="s">
        <v>41</v>
      </c>
      <c r="AX396" s="13" t="s">
        <v>85</v>
      </c>
      <c r="AY396" s="186" t="s">
        <v>148</v>
      </c>
    </row>
    <row r="397" s="13" customFormat="1">
      <c r="A397" s="13"/>
      <c r="B397" s="184"/>
      <c r="C397" s="13"/>
      <c r="D397" s="185" t="s">
        <v>156</v>
      </c>
      <c r="E397" s="186" t="s">
        <v>1</v>
      </c>
      <c r="F397" s="187" t="s">
        <v>655</v>
      </c>
      <c r="G397" s="13"/>
      <c r="H397" s="186" t="s">
        <v>1</v>
      </c>
      <c r="I397" s="188"/>
      <c r="J397" s="13"/>
      <c r="K397" s="13"/>
      <c r="L397" s="184"/>
      <c r="M397" s="189"/>
      <c r="N397" s="190"/>
      <c r="O397" s="190"/>
      <c r="P397" s="190"/>
      <c r="Q397" s="190"/>
      <c r="R397" s="190"/>
      <c r="S397" s="190"/>
      <c r="T397" s="191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186" t="s">
        <v>156</v>
      </c>
      <c r="AU397" s="186" t="s">
        <v>20</v>
      </c>
      <c r="AV397" s="13" t="s">
        <v>90</v>
      </c>
      <c r="AW397" s="13" t="s">
        <v>41</v>
      </c>
      <c r="AX397" s="13" t="s">
        <v>85</v>
      </c>
      <c r="AY397" s="186" t="s">
        <v>148</v>
      </c>
    </row>
    <row r="398" s="13" customFormat="1">
      <c r="A398" s="13"/>
      <c r="B398" s="184"/>
      <c r="C398" s="13"/>
      <c r="D398" s="185" t="s">
        <v>156</v>
      </c>
      <c r="E398" s="186" t="s">
        <v>1</v>
      </c>
      <c r="F398" s="187" t="s">
        <v>234</v>
      </c>
      <c r="G398" s="13"/>
      <c r="H398" s="186" t="s">
        <v>1</v>
      </c>
      <c r="I398" s="188"/>
      <c r="J398" s="13"/>
      <c r="K398" s="13"/>
      <c r="L398" s="184"/>
      <c r="M398" s="189"/>
      <c r="N398" s="190"/>
      <c r="O398" s="190"/>
      <c r="P398" s="190"/>
      <c r="Q398" s="190"/>
      <c r="R398" s="190"/>
      <c r="S398" s="190"/>
      <c r="T398" s="191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186" t="s">
        <v>156</v>
      </c>
      <c r="AU398" s="186" t="s">
        <v>20</v>
      </c>
      <c r="AV398" s="13" t="s">
        <v>90</v>
      </c>
      <c r="AW398" s="13" t="s">
        <v>41</v>
      </c>
      <c r="AX398" s="13" t="s">
        <v>85</v>
      </c>
      <c r="AY398" s="186" t="s">
        <v>148</v>
      </c>
    </row>
    <row r="399" s="14" customFormat="1">
      <c r="A399" s="14"/>
      <c r="B399" s="192"/>
      <c r="C399" s="14"/>
      <c r="D399" s="185" t="s">
        <v>156</v>
      </c>
      <c r="E399" s="193" t="s">
        <v>1</v>
      </c>
      <c r="F399" s="194" t="s">
        <v>656</v>
      </c>
      <c r="G399" s="14"/>
      <c r="H399" s="195">
        <v>1.5</v>
      </c>
      <c r="I399" s="196"/>
      <c r="J399" s="14"/>
      <c r="K399" s="14"/>
      <c r="L399" s="192"/>
      <c r="M399" s="197"/>
      <c r="N399" s="198"/>
      <c r="O399" s="198"/>
      <c r="P399" s="198"/>
      <c r="Q399" s="198"/>
      <c r="R399" s="198"/>
      <c r="S399" s="198"/>
      <c r="T399" s="199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193" t="s">
        <v>156</v>
      </c>
      <c r="AU399" s="193" t="s">
        <v>20</v>
      </c>
      <c r="AV399" s="14" t="s">
        <v>20</v>
      </c>
      <c r="AW399" s="14" t="s">
        <v>41</v>
      </c>
      <c r="AX399" s="14" t="s">
        <v>85</v>
      </c>
      <c r="AY399" s="193" t="s">
        <v>148</v>
      </c>
    </row>
    <row r="400" s="15" customFormat="1">
      <c r="A400" s="15"/>
      <c r="B400" s="200"/>
      <c r="C400" s="15"/>
      <c r="D400" s="185" t="s">
        <v>156</v>
      </c>
      <c r="E400" s="201" t="s">
        <v>1</v>
      </c>
      <c r="F400" s="202" t="s">
        <v>159</v>
      </c>
      <c r="G400" s="15"/>
      <c r="H400" s="203">
        <v>1.5</v>
      </c>
      <c r="I400" s="204"/>
      <c r="J400" s="15"/>
      <c r="K400" s="15"/>
      <c r="L400" s="200"/>
      <c r="M400" s="205"/>
      <c r="N400" s="206"/>
      <c r="O400" s="206"/>
      <c r="P400" s="206"/>
      <c r="Q400" s="206"/>
      <c r="R400" s="206"/>
      <c r="S400" s="206"/>
      <c r="T400" s="207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T400" s="201" t="s">
        <v>156</v>
      </c>
      <c r="AU400" s="201" t="s">
        <v>20</v>
      </c>
      <c r="AV400" s="15" t="s">
        <v>154</v>
      </c>
      <c r="AW400" s="15" t="s">
        <v>41</v>
      </c>
      <c r="AX400" s="15" t="s">
        <v>90</v>
      </c>
      <c r="AY400" s="201" t="s">
        <v>148</v>
      </c>
    </row>
    <row r="401" s="2" customFormat="1" ht="24.15" customHeight="1">
      <c r="A401" s="39"/>
      <c r="B401" s="169"/>
      <c r="C401" s="170" t="s">
        <v>657</v>
      </c>
      <c r="D401" s="170" t="s">
        <v>150</v>
      </c>
      <c r="E401" s="171" t="s">
        <v>658</v>
      </c>
      <c r="F401" s="172" t="s">
        <v>659</v>
      </c>
      <c r="G401" s="173" t="s">
        <v>178</v>
      </c>
      <c r="H401" s="174">
        <v>1.5</v>
      </c>
      <c r="I401" s="175"/>
      <c r="J401" s="176">
        <f>ROUND(I401*H401,2)</f>
        <v>0</v>
      </c>
      <c r="K401" s="177"/>
      <c r="L401" s="40"/>
      <c r="M401" s="178" t="s">
        <v>1</v>
      </c>
      <c r="N401" s="179" t="s">
        <v>50</v>
      </c>
      <c r="O401" s="78"/>
      <c r="P401" s="180">
        <f>O401*H401</f>
        <v>0</v>
      </c>
      <c r="Q401" s="180">
        <v>0</v>
      </c>
      <c r="R401" s="180">
        <f>Q401*H401</f>
        <v>0</v>
      </c>
      <c r="S401" s="180">
        <v>0.039</v>
      </c>
      <c r="T401" s="181">
        <f>S401*H401</f>
        <v>0.058499999999999996</v>
      </c>
      <c r="U401" s="39"/>
      <c r="V401" s="39"/>
      <c r="W401" s="39"/>
      <c r="X401" s="39"/>
      <c r="Y401" s="39"/>
      <c r="Z401" s="39"/>
      <c r="AA401" s="39"/>
      <c r="AB401" s="39"/>
      <c r="AC401" s="39"/>
      <c r="AD401" s="39"/>
      <c r="AE401" s="39"/>
      <c r="AR401" s="182" t="s">
        <v>154</v>
      </c>
      <c r="AT401" s="182" t="s">
        <v>150</v>
      </c>
      <c r="AU401" s="182" t="s">
        <v>20</v>
      </c>
      <c r="AY401" s="19" t="s">
        <v>148</v>
      </c>
      <c r="BE401" s="183">
        <f>IF(N401="základní",J401,0)</f>
        <v>0</v>
      </c>
      <c r="BF401" s="183">
        <f>IF(N401="snížená",J401,0)</f>
        <v>0</v>
      </c>
      <c r="BG401" s="183">
        <f>IF(N401="zákl. přenesená",J401,0)</f>
        <v>0</v>
      </c>
      <c r="BH401" s="183">
        <f>IF(N401="sníž. přenesená",J401,0)</f>
        <v>0</v>
      </c>
      <c r="BI401" s="183">
        <f>IF(N401="nulová",J401,0)</f>
        <v>0</v>
      </c>
      <c r="BJ401" s="19" t="s">
        <v>90</v>
      </c>
      <c r="BK401" s="183">
        <f>ROUND(I401*H401,2)</f>
        <v>0</v>
      </c>
      <c r="BL401" s="19" t="s">
        <v>154</v>
      </c>
      <c r="BM401" s="182" t="s">
        <v>660</v>
      </c>
    </row>
    <row r="402" s="13" customFormat="1">
      <c r="A402" s="13"/>
      <c r="B402" s="184"/>
      <c r="C402" s="13"/>
      <c r="D402" s="185" t="s">
        <v>156</v>
      </c>
      <c r="E402" s="186" t="s">
        <v>1</v>
      </c>
      <c r="F402" s="187" t="s">
        <v>654</v>
      </c>
      <c r="G402" s="13"/>
      <c r="H402" s="186" t="s">
        <v>1</v>
      </c>
      <c r="I402" s="188"/>
      <c r="J402" s="13"/>
      <c r="K402" s="13"/>
      <c r="L402" s="184"/>
      <c r="M402" s="189"/>
      <c r="N402" s="190"/>
      <c r="O402" s="190"/>
      <c r="P402" s="190"/>
      <c r="Q402" s="190"/>
      <c r="R402" s="190"/>
      <c r="S402" s="190"/>
      <c r="T402" s="191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186" t="s">
        <v>156</v>
      </c>
      <c r="AU402" s="186" t="s">
        <v>20</v>
      </c>
      <c r="AV402" s="13" t="s">
        <v>90</v>
      </c>
      <c r="AW402" s="13" t="s">
        <v>41</v>
      </c>
      <c r="AX402" s="13" t="s">
        <v>85</v>
      </c>
      <c r="AY402" s="186" t="s">
        <v>148</v>
      </c>
    </row>
    <row r="403" s="13" customFormat="1">
      <c r="A403" s="13"/>
      <c r="B403" s="184"/>
      <c r="C403" s="13"/>
      <c r="D403" s="185" t="s">
        <v>156</v>
      </c>
      <c r="E403" s="186" t="s">
        <v>1</v>
      </c>
      <c r="F403" s="187" t="s">
        <v>655</v>
      </c>
      <c r="G403" s="13"/>
      <c r="H403" s="186" t="s">
        <v>1</v>
      </c>
      <c r="I403" s="188"/>
      <c r="J403" s="13"/>
      <c r="K403" s="13"/>
      <c r="L403" s="184"/>
      <c r="M403" s="189"/>
      <c r="N403" s="190"/>
      <c r="O403" s="190"/>
      <c r="P403" s="190"/>
      <c r="Q403" s="190"/>
      <c r="R403" s="190"/>
      <c r="S403" s="190"/>
      <c r="T403" s="191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186" t="s">
        <v>156</v>
      </c>
      <c r="AU403" s="186" t="s">
        <v>20</v>
      </c>
      <c r="AV403" s="13" t="s">
        <v>90</v>
      </c>
      <c r="AW403" s="13" t="s">
        <v>41</v>
      </c>
      <c r="AX403" s="13" t="s">
        <v>85</v>
      </c>
      <c r="AY403" s="186" t="s">
        <v>148</v>
      </c>
    </row>
    <row r="404" s="13" customFormat="1">
      <c r="A404" s="13"/>
      <c r="B404" s="184"/>
      <c r="C404" s="13"/>
      <c r="D404" s="185" t="s">
        <v>156</v>
      </c>
      <c r="E404" s="186" t="s">
        <v>1</v>
      </c>
      <c r="F404" s="187" t="s">
        <v>234</v>
      </c>
      <c r="G404" s="13"/>
      <c r="H404" s="186" t="s">
        <v>1</v>
      </c>
      <c r="I404" s="188"/>
      <c r="J404" s="13"/>
      <c r="K404" s="13"/>
      <c r="L404" s="184"/>
      <c r="M404" s="189"/>
      <c r="N404" s="190"/>
      <c r="O404" s="190"/>
      <c r="P404" s="190"/>
      <c r="Q404" s="190"/>
      <c r="R404" s="190"/>
      <c r="S404" s="190"/>
      <c r="T404" s="191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186" t="s">
        <v>156</v>
      </c>
      <c r="AU404" s="186" t="s">
        <v>20</v>
      </c>
      <c r="AV404" s="13" t="s">
        <v>90</v>
      </c>
      <c r="AW404" s="13" t="s">
        <v>41</v>
      </c>
      <c r="AX404" s="13" t="s">
        <v>85</v>
      </c>
      <c r="AY404" s="186" t="s">
        <v>148</v>
      </c>
    </row>
    <row r="405" s="14" customFormat="1">
      <c r="A405" s="14"/>
      <c r="B405" s="192"/>
      <c r="C405" s="14"/>
      <c r="D405" s="185" t="s">
        <v>156</v>
      </c>
      <c r="E405" s="193" t="s">
        <v>1</v>
      </c>
      <c r="F405" s="194" t="s">
        <v>656</v>
      </c>
      <c r="G405" s="14"/>
      <c r="H405" s="195">
        <v>1.5</v>
      </c>
      <c r="I405" s="196"/>
      <c r="J405" s="14"/>
      <c r="K405" s="14"/>
      <c r="L405" s="192"/>
      <c r="M405" s="197"/>
      <c r="N405" s="198"/>
      <c r="O405" s="198"/>
      <c r="P405" s="198"/>
      <c r="Q405" s="198"/>
      <c r="R405" s="198"/>
      <c r="S405" s="198"/>
      <c r="T405" s="199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193" t="s">
        <v>156</v>
      </c>
      <c r="AU405" s="193" t="s">
        <v>20</v>
      </c>
      <c r="AV405" s="14" t="s">
        <v>20</v>
      </c>
      <c r="AW405" s="14" t="s">
        <v>41</v>
      </c>
      <c r="AX405" s="14" t="s">
        <v>85</v>
      </c>
      <c r="AY405" s="193" t="s">
        <v>148</v>
      </c>
    </row>
    <row r="406" s="15" customFormat="1">
      <c r="A406" s="15"/>
      <c r="B406" s="200"/>
      <c r="C406" s="15"/>
      <c r="D406" s="185" t="s">
        <v>156</v>
      </c>
      <c r="E406" s="201" t="s">
        <v>1</v>
      </c>
      <c r="F406" s="202" t="s">
        <v>159</v>
      </c>
      <c r="G406" s="15"/>
      <c r="H406" s="203">
        <v>1.5</v>
      </c>
      <c r="I406" s="204"/>
      <c r="J406" s="15"/>
      <c r="K406" s="15"/>
      <c r="L406" s="200"/>
      <c r="M406" s="205"/>
      <c r="N406" s="206"/>
      <c r="O406" s="206"/>
      <c r="P406" s="206"/>
      <c r="Q406" s="206"/>
      <c r="R406" s="206"/>
      <c r="S406" s="206"/>
      <c r="T406" s="207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T406" s="201" t="s">
        <v>156</v>
      </c>
      <c r="AU406" s="201" t="s">
        <v>20</v>
      </c>
      <c r="AV406" s="15" t="s">
        <v>154</v>
      </c>
      <c r="AW406" s="15" t="s">
        <v>41</v>
      </c>
      <c r="AX406" s="15" t="s">
        <v>90</v>
      </c>
      <c r="AY406" s="201" t="s">
        <v>148</v>
      </c>
    </row>
    <row r="407" s="2" customFormat="1" ht="21.75" customHeight="1">
      <c r="A407" s="39"/>
      <c r="B407" s="169"/>
      <c r="C407" s="170" t="s">
        <v>661</v>
      </c>
      <c r="D407" s="170" t="s">
        <v>150</v>
      </c>
      <c r="E407" s="171" t="s">
        <v>662</v>
      </c>
      <c r="F407" s="172" t="s">
        <v>663</v>
      </c>
      <c r="G407" s="173" t="s">
        <v>153</v>
      </c>
      <c r="H407" s="174">
        <v>78.5</v>
      </c>
      <c r="I407" s="175"/>
      <c r="J407" s="176">
        <f>ROUND(I407*H407,2)</f>
        <v>0</v>
      </c>
      <c r="K407" s="177"/>
      <c r="L407" s="40"/>
      <c r="M407" s="178" t="s">
        <v>1</v>
      </c>
      <c r="N407" s="179" t="s">
        <v>50</v>
      </c>
      <c r="O407" s="78"/>
      <c r="P407" s="180">
        <f>O407*H407</f>
        <v>0</v>
      </c>
      <c r="Q407" s="180">
        <v>0</v>
      </c>
      <c r="R407" s="180">
        <f>Q407*H407</f>
        <v>0</v>
      </c>
      <c r="S407" s="180">
        <v>0</v>
      </c>
      <c r="T407" s="181">
        <f>S407*H407</f>
        <v>0</v>
      </c>
      <c r="U407" s="39"/>
      <c r="V407" s="39"/>
      <c r="W407" s="39"/>
      <c r="X407" s="39"/>
      <c r="Y407" s="39"/>
      <c r="Z407" s="39"/>
      <c r="AA407" s="39"/>
      <c r="AB407" s="39"/>
      <c r="AC407" s="39"/>
      <c r="AD407" s="39"/>
      <c r="AE407" s="39"/>
      <c r="AR407" s="182" t="s">
        <v>154</v>
      </c>
      <c r="AT407" s="182" t="s">
        <v>150</v>
      </c>
      <c r="AU407" s="182" t="s">
        <v>20</v>
      </c>
      <c r="AY407" s="19" t="s">
        <v>148</v>
      </c>
      <c r="BE407" s="183">
        <f>IF(N407="základní",J407,0)</f>
        <v>0</v>
      </c>
      <c r="BF407" s="183">
        <f>IF(N407="snížená",J407,0)</f>
        <v>0</v>
      </c>
      <c r="BG407" s="183">
        <f>IF(N407="zákl. přenesená",J407,0)</f>
        <v>0</v>
      </c>
      <c r="BH407" s="183">
        <f>IF(N407="sníž. přenesená",J407,0)</f>
        <v>0</v>
      </c>
      <c r="BI407" s="183">
        <f>IF(N407="nulová",J407,0)</f>
        <v>0</v>
      </c>
      <c r="BJ407" s="19" t="s">
        <v>90</v>
      </c>
      <c r="BK407" s="183">
        <f>ROUND(I407*H407,2)</f>
        <v>0</v>
      </c>
      <c r="BL407" s="19" t="s">
        <v>154</v>
      </c>
      <c r="BM407" s="182" t="s">
        <v>664</v>
      </c>
    </row>
    <row r="408" s="14" customFormat="1">
      <c r="A408" s="14"/>
      <c r="B408" s="192"/>
      <c r="C408" s="14"/>
      <c r="D408" s="185" t="s">
        <v>156</v>
      </c>
      <c r="E408" s="193" t="s">
        <v>1</v>
      </c>
      <c r="F408" s="194" t="s">
        <v>591</v>
      </c>
      <c r="G408" s="14"/>
      <c r="H408" s="195">
        <v>78.5</v>
      </c>
      <c r="I408" s="196"/>
      <c r="J408" s="14"/>
      <c r="K408" s="14"/>
      <c r="L408" s="192"/>
      <c r="M408" s="197"/>
      <c r="N408" s="198"/>
      <c r="O408" s="198"/>
      <c r="P408" s="198"/>
      <c r="Q408" s="198"/>
      <c r="R408" s="198"/>
      <c r="S408" s="198"/>
      <c r="T408" s="199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T408" s="193" t="s">
        <v>156</v>
      </c>
      <c r="AU408" s="193" t="s">
        <v>20</v>
      </c>
      <c r="AV408" s="14" t="s">
        <v>20</v>
      </c>
      <c r="AW408" s="14" t="s">
        <v>41</v>
      </c>
      <c r="AX408" s="14" t="s">
        <v>85</v>
      </c>
      <c r="AY408" s="193" t="s">
        <v>148</v>
      </c>
    </row>
    <row r="409" s="15" customFormat="1">
      <c r="A409" s="15"/>
      <c r="B409" s="200"/>
      <c r="C409" s="15"/>
      <c r="D409" s="185" t="s">
        <v>156</v>
      </c>
      <c r="E409" s="201" t="s">
        <v>1</v>
      </c>
      <c r="F409" s="202" t="s">
        <v>159</v>
      </c>
      <c r="G409" s="15"/>
      <c r="H409" s="203">
        <v>78.5</v>
      </c>
      <c r="I409" s="204"/>
      <c r="J409" s="15"/>
      <c r="K409" s="15"/>
      <c r="L409" s="200"/>
      <c r="M409" s="205"/>
      <c r="N409" s="206"/>
      <c r="O409" s="206"/>
      <c r="P409" s="206"/>
      <c r="Q409" s="206"/>
      <c r="R409" s="206"/>
      <c r="S409" s="206"/>
      <c r="T409" s="207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T409" s="201" t="s">
        <v>156</v>
      </c>
      <c r="AU409" s="201" t="s">
        <v>20</v>
      </c>
      <c r="AV409" s="15" t="s">
        <v>154</v>
      </c>
      <c r="AW409" s="15" t="s">
        <v>41</v>
      </c>
      <c r="AX409" s="15" t="s">
        <v>90</v>
      </c>
      <c r="AY409" s="201" t="s">
        <v>148</v>
      </c>
    </row>
    <row r="410" s="2" customFormat="1" ht="37.8" customHeight="1">
      <c r="A410" s="39"/>
      <c r="B410" s="169"/>
      <c r="C410" s="170" t="s">
        <v>665</v>
      </c>
      <c r="D410" s="170" t="s">
        <v>150</v>
      </c>
      <c r="E410" s="171" t="s">
        <v>666</v>
      </c>
      <c r="F410" s="172" t="s">
        <v>667</v>
      </c>
      <c r="G410" s="173" t="s">
        <v>153</v>
      </c>
      <c r="H410" s="174">
        <v>144</v>
      </c>
      <c r="I410" s="175"/>
      <c r="J410" s="176">
        <f>ROUND(I410*H410,2)</f>
        <v>0</v>
      </c>
      <c r="K410" s="177"/>
      <c r="L410" s="40"/>
      <c r="M410" s="178" t="s">
        <v>1</v>
      </c>
      <c r="N410" s="179" t="s">
        <v>50</v>
      </c>
      <c r="O410" s="78"/>
      <c r="P410" s="180">
        <f>O410*H410</f>
        <v>0</v>
      </c>
      <c r="Q410" s="180">
        <v>0</v>
      </c>
      <c r="R410" s="180">
        <f>Q410*H410</f>
        <v>0</v>
      </c>
      <c r="S410" s="180">
        <v>0.058999999999999997</v>
      </c>
      <c r="T410" s="181">
        <f>S410*H410</f>
        <v>8.4959999999999987</v>
      </c>
      <c r="U410" s="39"/>
      <c r="V410" s="39"/>
      <c r="W410" s="39"/>
      <c r="X410" s="39"/>
      <c r="Y410" s="39"/>
      <c r="Z410" s="39"/>
      <c r="AA410" s="39"/>
      <c r="AB410" s="39"/>
      <c r="AC410" s="39"/>
      <c r="AD410" s="39"/>
      <c r="AE410" s="39"/>
      <c r="AR410" s="182" t="s">
        <v>154</v>
      </c>
      <c r="AT410" s="182" t="s">
        <v>150</v>
      </c>
      <c r="AU410" s="182" t="s">
        <v>20</v>
      </c>
      <c r="AY410" s="19" t="s">
        <v>148</v>
      </c>
      <c r="BE410" s="183">
        <f>IF(N410="základní",J410,0)</f>
        <v>0</v>
      </c>
      <c r="BF410" s="183">
        <f>IF(N410="snížená",J410,0)</f>
        <v>0</v>
      </c>
      <c r="BG410" s="183">
        <f>IF(N410="zákl. přenesená",J410,0)</f>
        <v>0</v>
      </c>
      <c r="BH410" s="183">
        <f>IF(N410="sníž. přenesená",J410,0)</f>
        <v>0</v>
      </c>
      <c r="BI410" s="183">
        <f>IF(N410="nulová",J410,0)</f>
        <v>0</v>
      </c>
      <c r="BJ410" s="19" t="s">
        <v>90</v>
      </c>
      <c r="BK410" s="183">
        <f>ROUND(I410*H410,2)</f>
        <v>0</v>
      </c>
      <c r="BL410" s="19" t="s">
        <v>154</v>
      </c>
      <c r="BM410" s="182" t="s">
        <v>668</v>
      </c>
    </row>
    <row r="411" s="13" customFormat="1">
      <c r="A411" s="13"/>
      <c r="B411" s="184"/>
      <c r="C411" s="13"/>
      <c r="D411" s="185" t="s">
        <v>156</v>
      </c>
      <c r="E411" s="186" t="s">
        <v>1</v>
      </c>
      <c r="F411" s="187" t="s">
        <v>669</v>
      </c>
      <c r="G411" s="13"/>
      <c r="H411" s="186" t="s">
        <v>1</v>
      </c>
      <c r="I411" s="188"/>
      <c r="J411" s="13"/>
      <c r="K411" s="13"/>
      <c r="L411" s="184"/>
      <c r="M411" s="189"/>
      <c r="N411" s="190"/>
      <c r="O411" s="190"/>
      <c r="P411" s="190"/>
      <c r="Q411" s="190"/>
      <c r="R411" s="190"/>
      <c r="S411" s="190"/>
      <c r="T411" s="191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186" t="s">
        <v>156</v>
      </c>
      <c r="AU411" s="186" t="s">
        <v>20</v>
      </c>
      <c r="AV411" s="13" t="s">
        <v>90</v>
      </c>
      <c r="AW411" s="13" t="s">
        <v>41</v>
      </c>
      <c r="AX411" s="13" t="s">
        <v>85</v>
      </c>
      <c r="AY411" s="186" t="s">
        <v>148</v>
      </c>
    </row>
    <row r="412" s="14" customFormat="1">
      <c r="A412" s="14"/>
      <c r="B412" s="192"/>
      <c r="C412" s="14"/>
      <c r="D412" s="185" t="s">
        <v>156</v>
      </c>
      <c r="E412" s="193" t="s">
        <v>1</v>
      </c>
      <c r="F412" s="194" t="s">
        <v>505</v>
      </c>
      <c r="G412" s="14"/>
      <c r="H412" s="195">
        <v>72</v>
      </c>
      <c r="I412" s="196"/>
      <c r="J412" s="14"/>
      <c r="K412" s="14"/>
      <c r="L412" s="192"/>
      <c r="M412" s="197"/>
      <c r="N412" s="198"/>
      <c r="O412" s="198"/>
      <c r="P412" s="198"/>
      <c r="Q412" s="198"/>
      <c r="R412" s="198"/>
      <c r="S412" s="198"/>
      <c r="T412" s="199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193" t="s">
        <v>156</v>
      </c>
      <c r="AU412" s="193" t="s">
        <v>20</v>
      </c>
      <c r="AV412" s="14" t="s">
        <v>20</v>
      </c>
      <c r="AW412" s="14" t="s">
        <v>41</v>
      </c>
      <c r="AX412" s="14" t="s">
        <v>85</v>
      </c>
      <c r="AY412" s="193" t="s">
        <v>148</v>
      </c>
    </row>
    <row r="413" s="13" customFormat="1">
      <c r="A413" s="13"/>
      <c r="B413" s="184"/>
      <c r="C413" s="13"/>
      <c r="D413" s="185" t="s">
        <v>156</v>
      </c>
      <c r="E413" s="186" t="s">
        <v>1</v>
      </c>
      <c r="F413" s="187" t="s">
        <v>670</v>
      </c>
      <c r="G413" s="13"/>
      <c r="H413" s="186" t="s">
        <v>1</v>
      </c>
      <c r="I413" s="188"/>
      <c r="J413" s="13"/>
      <c r="K413" s="13"/>
      <c r="L413" s="184"/>
      <c r="M413" s="189"/>
      <c r="N413" s="190"/>
      <c r="O413" s="190"/>
      <c r="P413" s="190"/>
      <c r="Q413" s="190"/>
      <c r="R413" s="190"/>
      <c r="S413" s="190"/>
      <c r="T413" s="191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186" t="s">
        <v>156</v>
      </c>
      <c r="AU413" s="186" t="s">
        <v>20</v>
      </c>
      <c r="AV413" s="13" t="s">
        <v>90</v>
      </c>
      <c r="AW413" s="13" t="s">
        <v>41</v>
      </c>
      <c r="AX413" s="13" t="s">
        <v>85</v>
      </c>
      <c r="AY413" s="186" t="s">
        <v>148</v>
      </c>
    </row>
    <row r="414" s="14" customFormat="1">
      <c r="A414" s="14"/>
      <c r="B414" s="192"/>
      <c r="C414" s="14"/>
      <c r="D414" s="185" t="s">
        <v>156</v>
      </c>
      <c r="E414" s="193" t="s">
        <v>1</v>
      </c>
      <c r="F414" s="194" t="s">
        <v>505</v>
      </c>
      <c r="G414" s="14"/>
      <c r="H414" s="195">
        <v>72</v>
      </c>
      <c r="I414" s="196"/>
      <c r="J414" s="14"/>
      <c r="K414" s="14"/>
      <c r="L414" s="192"/>
      <c r="M414" s="197"/>
      <c r="N414" s="198"/>
      <c r="O414" s="198"/>
      <c r="P414" s="198"/>
      <c r="Q414" s="198"/>
      <c r="R414" s="198"/>
      <c r="S414" s="198"/>
      <c r="T414" s="199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193" t="s">
        <v>156</v>
      </c>
      <c r="AU414" s="193" t="s">
        <v>20</v>
      </c>
      <c r="AV414" s="14" t="s">
        <v>20</v>
      </c>
      <c r="AW414" s="14" t="s">
        <v>41</v>
      </c>
      <c r="AX414" s="14" t="s">
        <v>85</v>
      </c>
      <c r="AY414" s="193" t="s">
        <v>148</v>
      </c>
    </row>
    <row r="415" s="15" customFormat="1">
      <c r="A415" s="15"/>
      <c r="B415" s="200"/>
      <c r="C415" s="15"/>
      <c r="D415" s="185" t="s">
        <v>156</v>
      </c>
      <c r="E415" s="201" t="s">
        <v>1</v>
      </c>
      <c r="F415" s="202" t="s">
        <v>159</v>
      </c>
      <c r="G415" s="15"/>
      <c r="H415" s="203">
        <v>144</v>
      </c>
      <c r="I415" s="204"/>
      <c r="J415" s="15"/>
      <c r="K415" s="15"/>
      <c r="L415" s="200"/>
      <c r="M415" s="205"/>
      <c r="N415" s="206"/>
      <c r="O415" s="206"/>
      <c r="P415" s="206"/>
      <c r="Q415" s="206"/>
      <c r="R415" s="206"/>
      <c r="S415" s="206"/>
      <c r="T415" s="207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T415" s="201" t="s">
        <v>156</v>
      </c>
      <c r="AU415" s="201" t="s">
        <v>20</v>
      </c>
      <c r="AV415" s="15" t="s">
        <v>154</v>
      </c>
      <c r="AW415" s="15" t="s">
        <v>41</v>
      </c>
      <c r="AX415" s="15" t="s">
        <v>90</v>
      </c>
      <c r="AY415" s="201" t="s">
        <v>148</v>
      </c>
    </row>
    <row r="416" s="2" customFormat="1" ht="24.15" customHeight="1">
      <c r="A416" s="39"/>
      <c r="B416" s="169"/>
      <c r="C416" s="170" t="s">
        <v>671</v>
      </c>
      <c r="D416" s="170" t="s">
        <v>150</v>
      </c>
      <c r="E416" s="171" t="s">
        <v>672</v>
      </c>
      <c r="F416" s="172" t="s">
        <v>673</v>
      </c>
      <c r="G416" s="173" t="s">
        <v>153</v>
      </c>
      <c r="H416" s="174">
        <v>149.02000000000001</v>
      </c>
      <c r="I416" s="175"/>
      <c r="J416" s="176">
        <f>ROUND(I416*H416,2)</f>
        <v>0</v>
      </c>
      <c r="K416" s="177"/>
      <c r="L416" s="40"/>
      <c r="M416" s="178" t="s">
        <v>1</v>
      </c>
      <c r="N416" s="179" t="s">
        <v>50</v>
      </c>
      <c r="O416" s="78"/>
      <c r="P416" s="180">
        <f>O416*H416</f>
        <v>0</v>
      </c>
      <c r="Q416" s="180">
        <v>0</v>
      </c>
      <c r="R416" s="180">
        <f>Q416*H416</f>
        <v>0</v>
      </c>
      <c r="S416" s="180">
        <v>0</v>
      </c>
      <c r="T416" s="181">
        <f>S416*H416</f>
        <v>0</v>
      </c>
      <c r="U416" s="39"/>
      <c r="V416" s="39"/>
      <c r="W416" s="39"/>
      <c r="X416" s="39"/>
      <c r="Y416" s="39"/>
      <c r="Z416" s="39"/>
      <c r="AA416" s="39"/>
      <c r="AB416" s="39"/>
      <c r="AC416" s="39"/>
      <c r="AD416" s="39"/>
      <c r="AE416" s="39"/>
      <c r="AR416" s="182" t="s">
        <v>154</v>
      </c>
      <c r="AT416" s="182" t="s">
        <v>150</v>
      </c>
      <c r="AU416" s="182" t="s">
        <v>20</v>
      </c>
      <c r="AY416" s="19" t="s">
        <v>148</v>
      </c>
      <c r="BE416" s="183">
        <f>IF(N416="základní",J416,0)</f>
        <v>0</v>
      </c>
      <c r="BF416" s="183">
        <f>IF(N416="snížená",J416,0)</f>
        <v>0</v>
      </c>
      <c r="BG416" s="183">
        <f>IF(N416="zákl. přenesená",J416,0)</f>
        <v>0</v>
      </c>
      <c r="BH416" s="183">
        <f>IF(N416="sníž. přenesená",J416,0)</f>
        <v>0</v>
      </c>
      <c r="BI416" s="183">
        <f>IF(N416="nulová",J416,0)</f>
        <v>0</v>
      </c>
      <c r="BJ416" s="19" t="s">
        <v>90</v>
      </c>
      <c r="BK416" s="183">
        <f>ROUND(I416*H416,2)</f>
        <v>0</v>
      </c>
      <c r="BL416" s="19" t="s">
        <v>154</v>
      </c>
      <c r="BM416" s="182" t="s">
        <v>674</v>
      </c>
    </row>
    <row r="417" s="13" customFormat="1">
      <c r="A417" s="13"/>
      <c r="B417" s="184"/>
      <c r="C417" s="13"/>
      <c r="D417" s="185" t="s">
        <v>156</v>
      </c>
      <c r="E417" s="186" t="s">
        <v>1</v>
      </c>
      <c r="F417" s="187" t="s">
        <v>675</v>
      </c>
      <c r="G417" s="13"/>
      <c r="H417" s="186" t="s">
        <v>1</v>
      </c>
      <c r="I417" s="188"/>
      <c r="J417" s="13"/>
      <c r="K417" s="13"/>
      <c r="L417" s="184"/>
      <c r="M417" s="189"/>
      <c r="N417" s="190"/>
      <c r="O417" s="190"/>
      <c r="P417" s="190"/>
      <c r="Q417" s="190"/>
      <c r="R417" s="190"/>
      <c r="S417" s="190"/>
      <c r="T417" s="191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186" t="s">
        <v>156</v>
      </c>
      <c r="AU417" s="186" t="s">
        <v>20</v>
      </c>
      <c r="AV417" s="13" t="s">
        <v>90</v>
      </c>
      <c r="AW417" s="13" t="s">
        <v>41</v>
      </c>
      <c r="AX417" s="13" t="s">
        <v>85</v>
      </c>
      <c r="AY417" s="186" t="s">
        <v>148</v>
      </c>
    </row>
    <row r="418" s="14" customFormat="1">
      <c r="A418" s="14"/>
      <c r="B418" s="192"/>
      <c r="C418" s="14"/>
      <c r="D418" s="185" t="s">
        <v>156</v>
      </c>
      <c r="E418" s="193" t="s">
        <v>1</v>
      </c>
      <c r="F418" s="194" t="s">
        <v>591</v>
      </c>
      <c r="G418" s="14"/>
      <c r="H418" s="195">
        <v>78.5</v>
      </c>
      <c r="I418" s="196"/>
      <c r="J418" s="14"/>
      <c r="K418" s="14"/>
      <c r="L418" s="192"/>
      <c r="M418" s="197"/>
      <c r="N418" s="198"/>
      <c r="O418" s="198"/>
      <c r="P418" s="198"/>
      <c r="Q418" s="198"/>
      <c r="R418" s="198"/>
      <c r="S418" s="198"/>
      <c r="T418" s="199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T418" s="193" t="s">
        <v>156</v>
      </c>
      <c r="AU418" s="193" t="s">
        <v>20</v>
      </c>
      <c r="AV418" s="14" t="s">
        <v>20</v>
      </c>
      <c r="AW418" s="14" t="s">
        <v>41</v>
      </c>
      <c r="AX418" s="14" t="s">
        <v>85</v>
      </c>
      <c r="AY418" s="193" t="s">
        <v>148</v>
      </c>
    </row>
    <row r="419" s="13" customFormat="1">
      <c r="A419" s="13"/>
      <c r="B419" s="184"/>
      <c r="C419" s="13"/>
      <c r="D419" s="185" t="s">
        <v>156</v>
      </c>
      <c r="E419" s="186" t="s">
        <v>1</v>
      </c>
      <c r="F419" s="187" t="s">
        <v>676</v>
      </c>
      <c r="G419" s="13"/>
      <c r="H419" s="186" t="s">
        <v>1</v>
      </c>
      <c r="I419" s="188"/>
      <c r="J419" s="13"/>
      <c r="K419" s="13"/>
      <c r="L419" s="184"/>
      <c r="M419" s="189"/>
      <c r="N419" s="190"/>
      <c r="O419" s="190"/>
      <c r="P419" s="190"/>
      <c r="Q419" s="190"/>
      <c r="R419" s="190"/>
      <c r="S419" s="190"/>
      <c r="T419" s="191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186" t="s">
        <v>156</v>
      </c>
      <c r="AU419" s="186" t="s">
        <v>20</v>
      </c>
      <c r="AV419" s="13" t="s">
        <v>90</v>
      </c>
      <c r="AW419" s="13" t="s">
        <v>41</v>
      </c>
      <c r="AX419" s="13" t="s">
        <v>85</v>
      </c>
      <c r="AY419" s="186" t="s">
        <v>148</v>
      </c>
    </row>
    <row r="420" s="14" customFormat="1">
      <c r="A420" s="14"/>
      <c r="B420" s="192"/>
      <c r="C420" s="14"/>
      <c r="D420" s="185" t="s">
        <v>156</v>
      </c>
      <c r="E420" s="193" t="s">
        <v>1</v>
      </c>
      <c r="F420" s="194" t="s">
        <v>677</v>
      </c>
      <c r="G420" s="14"/>
      <c r="H420" s="195">
        <v>2.52</v>
      </c>
      <c r="I420" s="196"/>
      <c r="J420" s="14"/>
      <c r="K420" s="14"/>
      <c r="L420" s="192"/>
      <c r="M420" s="197"/>
      <c r="N420" s="198"/>
      <c r="O420" s="198"/>
      <c r="P420" s="198"/>
      <c r="Q420" s="198"/>
      <c r="R420" s="198"/>
      <c r="S420" s="198"/>
      <c r="T420" s="199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193" t="s">
        <v>156</v>
      </c>
      <c r="AU420" s="193" t="s">
        <v>20</v>
      </c>
      <c r="AV420" s="14" t="s">
        <v>20</v>
      </c>
      <c r="AW420" s="14" t="s">
        <v>41</v>
      </c>
      <c r="AX420" s="14" t="s">
        <v>85</v>
      </c>
      <c r="AY420" s="193" t="s">
        <v>148</v>
      </c>
    </row>
    <row r="421" s="13" customFormat="1">
      <c r="A421" s="13"/>
      <c r="B421" s="184"/>
      <c r="C421" s="13"/>
      <c r="D421" s="185" t="s">
        <v>156</v>
      </c>
      <c r="E421" s="186" t="s">
        <v>1</v>
      </c>
      <c r="F421" s="187" t="s">
        <v>678</v>
      </c>
      <c r="G421" s="13"/>
      <c r="H421" s="186" t="s">
        <v>1</v>
      </c>
      <c r="I421" s="188"/>
      <c r="J421" s="13"/>
      <c r="K421" s="13"/>
      <c r="L421" s="184"/>
      <c r="M421" s="189"/>
      <c r="N421" s="190"/>
      <c r="O421" s="190"/>
      <c r="P421" s="190"/>
      <c r="Q421" s="190"/>
      <c r="R421" s="190"/>
      <c r="S421" s="190"/>
      <c r="T421" s="191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186" t="s">
        <v>156</v>
      </c>
      <c r="AU421" s="186" t="s">
        <v>20</v>
      </c>
      <c r="AV421" s="13" t="s">
        <v>90</v>
      </c>
      <c r="AW421" s="13" t="s">
        <v>41</v>
      </c>
      <c r="AX421" s="13" t="s">
        <v>85</v>
      </c>
      <c r="AY421" s="186" t="s">
        <v>148</v>
      </c>
    </row>
    <row r="422" s="14" customFormat="1">
      <c r="A422" s="14"/>
      <c r="B422" s="192"/>
      <c r="C422" s="14"/>
      <c r="D422" s="185" t="s">
        <v>156</v>
      </c>
      <c r="E422" s="193" t="s">
        <v>1</v>
      </c>
      <c r="F422" s="194" t="s">
        <v>379</v>
      </c>
      <c r="G422" s="14"/>
      <c r="H422" s="195">
        <v>44</v>
      </c>
      <c r="I422" s="196"/>
      <c r="J422" s="14"/>
      <c r="K422" s="14"/>
      <c r="L422" s="192"/>
      <c r="M422" s="197"/>
      <c r="N422" s="198"/>
      <c r="O422" s="198"/>
      <c r="P422" s="198"/>
      <c r="Q422" s="198"/>
      <c r="R422" s="198"/>
      <c r="S422" s="198"/>
      <c r="T422" s="199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T422" s="193" t="s">
        <v>156</v>
      </c>
      <c r="AU422" s="193" t="s">
        <v>20</v>
      </c>
      <c r="AV422" s="14" t="s">
        <v>20</v>
      </c>
      <c r="AW422" s="14" t="s">
        <v>41</v>
      </c>
      <c r="AX422" s="14" t="s">
        <v>85</v>
      </c>
      <c r="AY422" s="193" t="s">
        <v>148</v>
      </c>
    </row>
    <row r="423" s="13" customFormat="1">
      <c r="A423" s="13"/>
      <c r="B423" s="184"/>
      <c r="C423" s="13"/>
      <c r="D423" s="185" t="s">
        <v>156</v>
      </c>
      <c r="E423" s="186" t="s">
        <v>1</v>
      </c>
      <c r="F423" s="187" t="s">
        <v>679</v>
      </c>
      <c r="G423" s="13"/>
      <c r="H423" s="186" t="s">
        <v>1</v>
      </c>
      <c r="I423" s="188"/>
      <c r="J423" s="13"/>
      <c r="K423" s="13"/>
      <c r="L423" s="184"/>
      <c r="M423" s="189"/>
      <c r="N423" s="190"/>
      <c r="O423" s="190"/>
      <c r="P423" s="190"/>
      <c r="Q423" s="190"/>
      <c r="R423" s="190"/>
      <c r="S423" s="190"/>
      <c r="T423" s="191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186" t="s">
        <v>156</v>
      </c>
      <c r="AU423" s="186" t="s">
        <v>20</v>
      </c>
      <c r="AV423" s="13" t="s">
        <v>90</v>
      </c>
      <c r="AW423" s="13" t="s">
        <v>41</v>
      </c>
      <c r="AX423" s="13" t="s">
        <v>85</v>
      </c>
      <c r="AY423" s="186" t="s">
        <v>148</v>
      </c>
    </row>
    <row r="424" s="14" customFormat="1">
      <c r="A424" s="14"/>
      <c r="B424" s="192"/>
      <c r="C424" s="14"/>
      <c r="D424" s="185" t="s">
        <v>156</v>
      </c>
      <c r="E424" s="193" t="s">
        <v>1</v>
      </c>
      <c r="F424" s="194" t="s">
        <v>192</v>
      </c>
      <c r="G424" s="14"/>
      <c r="H424" s="195">
        <v>9</v>
      </c>
      <c r="I424" s="196"/>
      <c r="J424" s="14"/>
      <c r="K424" s="14"/>
      <c r="L424" s="192"/>
      <c r="M424" s="197"/>
      <c r="N424" s="198"/>
      <c r="O424" s="198"/>
      <c r="P424" s="198"/>
      <c r="Q424" s="198"/>
      <c r="R424" s="198"/>
      <c r="S424" s="198"/>
      <c r="T424" s="199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193" t="s">
        <v>156</v>
      </c>
      <c r="AU424" s="193" t="s">
        <v>20</v>
      </c>
      <c r="AV424" s="14" t="s">
        <v>20</v>
      </c>
      <c r="AW424" s="14" t="s">
        <v>41</v>
      </c>
      <c r="AX424" s="14" t="s">
        <v>85</v>
      </c>
      <c r="AY424" s="193" t="s">
        <v>148</v>
      </c>
    </row>
    <row r="425" s="13" customFormat="1">
      <c r="A425" s="13"/>
      <c r="B425" s="184"/>
      <c r="C425" s="13"/>
      <c r="D425" s="185" t="s">
        <v>156</v>
      </c>
      <c r="E425" s="186" t="s">
        <v>1</v>
      </c>
      <c r="F425" s="187" t="s">
        <v>680</v>
      </c>
      <c r="G425" s="13"/>
      <c r="H425" s="186" t="s">
        <v>1</v>
      </c>
      <c r="I425" s="188"/>
      <c r="J425" s="13"/>
      <c r="K425" s="13"/>
      <c r="L425" s="184"/>
      <c r="M425" s="189"/>
      <c r="N425" s="190"/>
      <c r="O425" s="190"/>
      <c r="P425" s="190"/>
      <c r="Q425" s="190"/>
      <c r="R425" s="190"/>
      <c r="S425" s="190"/>
      <c r="T425" s="191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186" t="s">
        <v>156</v>
      </c>
      <c r="AU425" s="186" t="s">
        <v>20</v>
      </c>
      <c r="AV425" s="13" t="s">
        <v>90</v>
      </c>
      <c r="AW425" s="13" t="s">
        <v>41</v>
      </c>
      <c r="AX425" s="13" t="s">
        <v>85</v>
      </c>
      <c r="AY425" s="186" t="s">
        <v>148</v>
      </c>
    </row>
    <row r="426" s="14" customFormat="1">
      <c r="A426" s="14"/>
      <c r="B426" s="192"/>
      <c r="C426" s="14"/>
      <c r="D426" s="185" t="s">
        <v>156</v>
      </c>
      <c r="E426" s="193" t="s">
        <v>1</v>
      </c>
      <c r="F426" s="194" t="s">
        <v>8</v>
      </c>
      <c r="G426" s="14"/>
      <c r="H426" s="195">
        <v>15</v>
      </c>
      <c r="I426" s="196"/>
      <c r="J426" s="14"/>
      <c r="K426" s="14"/>
      <c r="L426" s="192"/>
      <c r="M426" s="197"/>
      <c r="N426" s="198"/>
      <c r="O426" s="198"/>
      <c r="P426" s="198"/>
      <c r="Q426" s="198"/>
      <c r="R426" s="198"/>
      <c r="S426" s="198"/>
      <c r="T426" s="199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193" t="s">
        <v>156</v>
      </c>
      <c r="AU426" s="193" t="s">
        <v>20</v>
      </c>
      <c r="AV426" s="14" t="s">
        <v>20</v>
      </c>
      <c r="AW426" s="14" t="s">
        <v>41</v>
      </c>
      <c r="AX426" s="14" t="s">
        <v>85</v>
      </c>
      <c r="AY426" s="193" t="s">
        <v>148</v>
      </c>
    </row>
    <row r="427" s="15" customFormat="1">
      <c r="A427" s="15"/>
      <c r="B427" s="200"/>
      <c r="C427" s="15"/>
      <c r="D427" s="185" t="s">
        <v>156</v>
      </c>
      <c r="E427" s="201" t="s">
        <v>1</v>
      </c>
      <c r="F427" s="202" t="s">
        <v>159</v>
      </c>
      <c r="G427" s="15"/>
      <c r="H427" s="203">
        <v>149.02000000000001</v>
      </c>
      <c r="I427" s="204"/>
      <c r="J427" s="15"/>
      <c r="K427" s="15"/>
      <c r="L427" s="200"/>
      <c r="M427" s="205"/>
      <c r="N427" s="206"/>
      <c r="O427" s="206"/>
      <c r="P427" s="206"/>
      <c r="Q427" s="206"/>
      <c r="R427" s="206"/>
      <c r="S427" s="206"/>
      <c r="T427" s="207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T427" s="201" t="s">
        <v>156</v>
      </c>
      <c r="AU427" s="201" t="s">
        <v>20</v>
      </c>
      <c r="AV427" s="15" t="s">
        <v>154</v>
      </c>
      <c r="AW427" s="15" t="s">
        <v>41</v>
      </c>
      <c r="AX427" s="15" t="s">
        <v>90</v>
      </c>
      <c r="AY427" s="201" t="s">
        <v>148</v>
      </c>
    </row>
    <row r="428" s="2" customFormat="1" ht="24.15" customHeight="1">
      <c r="A428" s="39"/>
      <c r="B428" s="169"/>
      <c r="C428" s="170" t="s">
        <v>681</v>
      </c>
      <c r="D428" s="170" t="s">
        <v>150</v>
      </c>
      <c r="E428" s="171" t="s">
        <v>682</v>
      </c>
      <c r="F428" s="172" t="s">
        <v>683</v>
      </c>
      <c r="G428" s="173" t="s">
        <v>153</v>
      </c>
      <c r="H428" s="174">
        <v>79.519999999999996</v>
      </c>
      <c r="I428" s="175"/>
      <c r="J428" s="176">
        <f>ROUND(I428*H428,2)</f>
        <v>0</v>
      </c>
      <c r="K428" s="177"/>
      <c r="L428" s="40"/>
      <c r="M428" s="178" t="s">
        <v>1</v>
      </c>
      <c r="N428" s="179" t="s">
        <v>50</v>
      </c>
      <c r="O428" s="78"/>
      <c r="P428" s="180">
        <f>O428*H428</f>
        <v>0</v>
      </c>
      <c r="Q428" s="180">
        <v>0</v>
      </c>
      <c r="R428" s="180">
        <f>Q428*H428</f>
        <v>0</v>
      </c>
      <c r="S428" s="180">
        <v>0</v>
      </c>
      <c r="T428" s="181">
        <f>S428*H428</f>
        <v>0</v>
      </c>
      <c r="U428" s="39"/>
      <c r="V428" s="39"/>
      <c r="W428" s="39"/>
      <c r="X428" s="39"/>
      <c r="Y428" s="39"/>
      <c r="Z428" s="39"/>
      <c r="AA428" s="39"/>
      <c r="AB428" s="39"/>
      <c r="AC428" s="39"/>
      <c r="AD428" s="39"/>
      <c r="AE428" s="39"/>
      <c r="AR428" s="182" t="s">
        <v>154</v>
      </c>
      <c r="AT428" s="182" t="s">
        <v>150</v>
      </c>
      <c r="AU428" s="182" t="s">
        <v>20</v>
      </c>
      <c r="AY428" s="19" t="s">
        <v>148</v>
      </c>
      <c r="BE428" s="183">
        <f>IF(N428="základní",J428,0)</f>
        <v>0</v>
      </c>
      <c r="BF428" s="183">
        <f>IF(N428="snížená",J428,0)</f>
        <v>0</v>
      </c>
      <c r="BG428" s="183">
        <f>IF(N428="zákl. přenesená",J428,0)</f>
        <v>0</v>
      </c>
      <c r="BH428" s="183">
        <f>IF(N428="sníž. přenesená",J428,0)</f>
        <v>0</v>
      </c>
      <c r="BI428" s="183">
        <f>IF(N428="nulová",J428,0)</f>
        <v>0</v>
      </c>
      <c r="BJ428" s="19" t="s">
        <v>90</v>
      </c>
      <c r="BK428" s="183">
        <f>ROUND(I428*H428,2)</f>
        <v>0</v>
      </c>
      <c r="BL428" s="19" t="s">
        <v>154</v>
      </c>
      <c r="BM428" s="182" t="s">
        <v>684</v>
      </c>
    </row>
    <row r="429" s="13" customFormat="1">
      <c r="A429" s="13"/>
      <c r="B429" s="184"/>
      <c r="C429" s="13"/>
      <c r="D429" s="185" t="s">
        <v>156</v>
      </c>
      <c r="E429" s="186" t="s">
        <v>1</v>
      </c>
      <c r="F429" s="187" t="s">
        <v>685</v>
      </c>
      <c r="G429" s="13"/>
      <c r="H429" s="186" t="s">
        <v>1</v>
      </c>
      <c r="I429" s="188"/>
      <c r="J429" s="13"/>
      <c r="K429" s="13"/>
      <c r="L429" s="184"/>
      <c r="M429" s="189"/>
      <c r="N429" s="190"/>
      <c r="O429" s="190"/>
      <c r="P429" s="190"/>
      <c r="Q429" s="190"/>
      <c r="R429" s="190"/>
      <c r="S429" s="190"/>
      <c r="T429" s="191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186" t="s">
        <v>156</v>
      </c>
      <c r="AU429" s="186" t="s">
        <v>20</v>
      </c>
      <c r="AV429" s="13" t="s">
        <v>90</v>
      </c>
      <c r="AW429" s="13" t="s">
        <v>41</v>
      </c>
      <c r="AX429" s="13" t="s">
        <v>85</v>
      </c>
      <c r="AY429" s="186" t="s">
        <v>148</v>
      </c>
    </row>
    <row r="430" s="14" customFormat="1">
      <c r="A430" s="14"/>
      <c r="B430" s="192"/>
      <c r="C430" s="14"/>
      <c r="D430" s="185" t="s">
        <v>156</v>
      </c>
      <c r="E430" s="193" t="s">
        <v>1</v>
      </c>
      <c r="F430" s="194" t="s">
        <v>192</v>
      </c>
      <c r="G430" s="14"/>
      <c r="H430" s="195">
        <v>9</v>
      </c>
      <c r="I430" s="196"/>
      <c r="J430" s="14"/>
      <c r="K430" s="14"/>
      <c r="L430" s="192"/>
      <c r="M430" s="197"/>
      <c r="N430" s="198"/>
      <c r="O430" s="198"/>
      <c r="P430" s="198"/>
      <c r="Q430" s="198"/>
      <c r="R430" s="198"/>
      <c r="S430" s="198"/>
      <c r="T430" s="199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193" t="s">
        <v>156</v>
      </c>
      <c r="AU430" s="193" t="s">
        <v>20</v>
      </c>
      <c r="AV430" s="14" t="s">
        <v>20</v>
      </c>
      <c r="AW430" s="14" t="s">
        <v>41</v>
      </c>
      <c r="AX430" s="14" t="s">
        <v>85</v>
      </c>
      <c r="AY430" s="193" t="s">
        <v>148</v>
      </c>
    </row>
    <row r="431" s="13" customFormat="1">
      <c r="A431" s="13"/>
      <c r="B431" s="184"/>
      <c r="C431" s="13"/>
      <c r="D431" s="185" t="s">
        <v>156</v>
      </c>
      <c r="E431" s="186" t="s">
        <v>1</v>
      </c>
      <c r="F431" s="187" t="s">
        <v>686</v>
      </c>
      <c r="G431" s="13"/>
      <c r="H431" s="186" t="s">
        <v>1</v>
      </c>
      <c r="I431" s="188"/>
      <c r="J431" s="13"/>
      <c r="K431" s="13"/>
      <c r="L431" s="184"/>
      <c r="M431" s="189"/>
      <c r="N431" s="190"/>
      <c r="O431" s="190"/>
      <c r="P431" s="190"/>
      <c r="Q431" s="190"/>
      <c r="R431" s="190"/>
      <c r="S431" s="190"/>
      <c r="T431" s="191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186" t="s">
        <v>156</v>
      </c>
      <c r="AU431" s="186" t="s">
        <v>20</v>
      </c>
      <c r="AV431" s="13" t="s">
        <v>90</v>
      </c>
      <c r="AW431" s="13" t="s">
        <v>41</v>
      </c>
      <c r="AX431" s="13" t="s">
        <v>85</v>
      </c>
      <c r="AY431" s="186" t="s">
        <v>148</v>
      </c>
    </row>
    <row r="432" s="14" customFormat="1">
      <c r="A432" s="14"/>
      <c r="B432" s="192"/>
      <c r="C432" s="14"/>
      <c r="D432" s="185" t="s">
        <v>156</v>
      </c>
      <c r="E432" s="193" t="s">
        <v>1</v>
      </c>
      <c r="F432" s="194" t="s">
        <v>687</v>
      </c>
      <c r="G432" s="14"/>
      <c r="H432" s="195">
        <v>2.52</v>
      </c>
      <c r="I432" s="196"/>
      <c r="J432" s="14"/>
      <c r="K432" s="14"/>
      <c r="L432" s="192"/>
      <c r="M432" s="197"/>
      <c r="N432" s="198"/>
      <c r="O432" s="198"/>
      <c r="P432" s="198"/>
      <c r="Q432" s="198"/>
      <c r="R432" s="198"/>
      <c r="S432" s="198"/>
      <c r="T432" s="199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T432" s="193" t="s">
        <v>156</v>
      </c>
      <c r="AU432" s="193" t="s">
        <v>20</v>
      </c>
      <c r="AV432" s="14" t="s">
        <v>20</v>
      </c>
      <c r="AW432" s="14" t="s">
        <v>41</v>
      </c>
      <c r="AX432" s="14" t="s">
        <v>85</v>
      </c>
      <c r="AY432" s="193" t="s">
        <v>148</v>
      </c>
    </row>
    <row r="433" s="13" customFormat="1">
      <c r="A433" s="13"/>
      <c r="B433" s="184"/>
      <c r="C433" s="13"/>
      <c r="D433" s="185" t="s">
        <v>156</v>
      </c>
      <c r="E433" s="186" t="s">
        <v>1</v>
      </c>
      <c r="F433" s="187" t="s">
        <v>678</v>
      </c>
      <c r="G433" s="13"/>
      <c r="H433" s="186" t="s">
        <v>1</v>
      </c>
      <c r="I433" s="188"/>
      <c r="J433" s="13"/>
      <c r="K433" s="13"/>
      <c r="L433" s="184"/>
      <c r="M433" s="189"/>
      <c r="N433" s="190"/>
      <c r="O433" s="190"/>
      <c r="P433" s="190"/>
      <c r="Q433" s="190"/>
      <c r="R433" s="190"/>
      <c r="S433" s="190"/>
      <c r="T433" s="191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186" t="s">
        <v>156</v>
      </c>
      <c r="AU433" s="186" t="s">
        <v>20</v>
      </c>
      <c r="AV433" s="13" t="s">
        <v>90</v>
      </c>
      <c r="AW433" s="13" t="s">
        <v>41</v>
      </c>
      <c r="AX433" s="13" t="s">
        <v>85</v>
      </c>
      <c r="AY433" s="186" t="s">
        <v>148</v>
      </c>
    </row>
    <row r="434" s="14" customFormat="1">
      <c r="A434" s="14"/>
      <c r="B434" s="192"/>
      <c r="C434" s="14"/>
      <c r="D434" s="185" t="s">
        <v>156</v>
      </c>
      <c r="E434" s="193" t="s">
        <v>1</v>
      </c>
      <c r="F434" s="194" t="s">
        <v>379</v>
      </c>
      <c r="G434" s="14"/>
      <c r="H434" s="195">
        <v>44</v>
      </c>
      <c r="I434" s="196"/>
      <c r="J434" s="14"/>
      <c r="K434" s="14"/>
      <c r="L434" s="192"/>
      <c r="M434" s="197"/>
      <c r="N434" s="198"/>
      <c r="O434" s="198"/>
      <c r="P434" s="198"/>
      <c r="Q434" s="198"/>
      <c r="R434" s="198"/>
      <c r="S434" s="198"/>
      <c r="T434" s="199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T434" s="193" t="s">
        <v>156</v>
      </c>
      <c r="AU434" s="193" t="s">
        <v>20</v>
      </c>
      <c r="AV434" s="14" t="s">
        <v>20</v>
      </c>
      <c r="AW434" s="14" t="s">
        <v>41</v>
      </c>
      <c r="AX434" s="14" t="s">
        <v>85</v>
      </c>
      <c r="AY434" s="193" t="s">
        <v>148</v>
      </c>
    </row>
    <row r="435" s="13" customFormat="1">
      <c r="A435" s="13"/>
      <c r="B435" s="184"/>
      <c r="C435" s="13"/>
      <c r="D435" s="185" t="s">
        <v>156</v>
      </c>
      <c r="E435" s="186" t="s">
        <v>1</v>
      </c>
      <c r="F435" s="187" t="s">
        <v>679</v>
      </c>
      <c r="G435" s="13"/>
      <c r="H435" s="186" t="s">
        <v>1</v>
      </c>
      <c r="I435" s="188"/>
      <c r="J435" s="13"/>
      <c r="K435" s="13"/>
      <c r="L435" s="184"/>
      <c r="M435" s="189"/>
      <c r="N435" s="190"/>
      <c r="O435" s="190"/>
      <c r="P435" s="190"/>
      <c r="Q435" s="190"/>
      <c r="R435" s="190"/>
      <c r="S435" s="190"/>
      <c r="T435" s="191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186" t="s">
        <v>156</v>
      </c>
      <c r="AU435" s="186" t="s">
        <v>20</v>
      </c>
      <c r="AV435" s="13" t="s">
        <v>90</v>
      </c>
      <c r="AW435" s="13" t="s">
        <v>41</v>
      </c>
      <c r="AX435" s="13" t="s">
        <v>85</v>
      </c>
      <c r="AY435" s="186" t="s">
        <v>148</v>
      </c>
    </row>
    <row r="436" s="14" customFormat="1">
      <c r="A436" s="14"/>
      <c r="B436" s="192"/>
      <c r="C436" s="14"/>
      <c r="D436" s="185" t="s">
        <v>156</v>
      </c>
      <c r="E436" s="193" t="s">
        <v>1</v>
      </c>
      <c r="F436" s="194" t="s">
        <v>192</v>
      </c>
      <c r="G436" s="14"/>
      <c r="H436" s="195">
        <v>9</v>
      </c>
      <c r="I436" s="196"/>
      <c r="J436" s="14"/>
      <c r="K436" s="14"/>
      <c r="L436" s="192"/>
      <c r="M436" s="197"/>
      <c r="N436" s="198"/>
      <c r="O436" s="198"/>
      <c r="P436" s="198"/>
      <c r="Q436" s="198"/>
      <c r="R436" s="198"/>
      <c r="S436" s="198"/>
      <c r="T436" s="199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193" t="s">
        <v>156</v>
      </c>
      <c r="AU436" s="193" t="s">
        <v>20</v>
      </c>
      <c r="AV436" s="14" t="s">
        <v>20</v>
      </c>
      <c r="AW436" s="14" t="s">
        <v>41</v>
      </c>
      <c r="AX436" s="14" t="s">
        <v>85</v>
      </c>
      <c r="AY436" s="193" t="s">
        <v>148</v>
      </c>
    </row>
    <row r="437" s="13" customFormat="1">
      <c r="A437" s="13"/>
      <c r="B437" s="184"/>
      <c r="C437" s="13"/>
      <c r="D437" s="185" t="s">
        <v>156</v>
      </c>
      <c r="E437" s="186" t="s">
        <v>1</v>
      </c>
      <c r="F437" s="187" t="s">
        <v>680</v>
      </c>
      <c r="G437" s="13"/>
      <c r="H437" s="186" t="s">
        <v>1</v>
      </c>
      <c r="I437" s="188"/>
      <c r="J437" s="13"/>
      <c r="K437" s="13"/>
      <c r="L437" s="184"/>
      <c r="M437" s="189"/>
      <c r="N437" s="190"/>
      <c r="O437" s="190"/>
      <c r="P437" s="190"/>
      <c r="Q437" s="190"/>
      <c r="R437" s="190"/>
      <c r="S437" s="190"/>
      <c r="T437" s="191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186" t="s">
        <v>156</v>
      </c>
      <c r="AU437" s="186" t="s">
        <v>20</v>
      </c>
      <c r="AV437" s="13" t="s">
        <v>90</v>
      </c>
      <c r="AW437" s="13" t="s">
        <v>41</v>
      </c>
      <c r="AX437" s="13" t="s">
        <v>85</v>
      </c>
      <c r="AY437" s="186" t="s">
        <v>148</v>
      </c>
    </row>
    <row r="438" s="14" customFormat="1">
      <c r="A438" s="14"/>
      <c r="B438" s="192"/>
      <c r="C438" s="14"/>
      <c r="D438" s="185" t="s">
        <v>156</v>
      </c>
      <c r="E438" s="193" t="s">
        <v>1</v>
      </c>
      <c r="F438" s="194" t="s">
        <v>8</v>
      </c>
      <c r="G438" s="14"/>
      <c r="H438" s="195">
        <v>15</v>
      </c>
      <c r="I438" s="196"/>
      <c r="J438" s="14"/>
      <c r="K438" s="14"/>
      <c r="L438" s="192"/>
      <c r="M438" s="197"/>
      <c r="N438" s="198"/>
      <c r="O438" s="198"/>
      <c r="P438" s="198"/>
      <c r="Q438" s="198"/>
      <c r="R438" s="198"/>
      <c r="S438" s="198"/>
      <c r="T438" s="199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T438" s="193" t="s">
        <v>156</v>
      </c>
      <c r="AU438" s="193" t="s">
        <v>20</v>
      </c>
      <c r="AV438" s="14" t="s">
        <v>20</v>
      </c>
      <c r="AW438" s="14" t="s">
        <v>41</v>
      </c>
      <c r="AX438" s="14" t="s">
        <v>85</v>
      </c>
      <c r="AY438" s="193" t="s">
        <v>148</v>
      </c>
    </row>
    <row r="439" s="15" customFormat="1">
      <c r="A439" s="15"/>
      <c r="B439" s="200"/>
      <c r="C439" s="15"/>
      <c r="D439" s="185" t="s">
        <v>156</v>
      </c>
      <c r="E439" s="201" t="s">
        <v>1</v>
      </c>
      <c r="F439" s="202" t="s">
        <v>159</v>
      </c>
      <c r="G439" s="15"/>
      <c r="H439" s="203">
        <v>79.519999999999996</v>
      </c>
      <c r="I439" s="204"/>
      <c r="J439" s="15"/>
      <c r="K439" s="15"/>
      <c r="L439" s="200"/>
      <c r="M439" s="205"/>
      <c r="N439" s="206"/>
      <c r="O439" s="206"/>
      <c r="P439" s="206"/>
      <c r="Q439" s="206"/>
      <c r="R439" s="206"/>
      <c r="S439" s="206"/>
      <c r="T439" s="207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T439" s="201" t="s">
        <v>156</v>
      </c>
      <c r="AU439" s="201" t="s">
        <v>20</v>
      </c>
      <c r="AV439" s="15" t="s">
        <v>154</v>
      </c>
      <c r="AW439" s="15" t="s">
        <v>41</v>
      </c>
      <c r="AX439" s="15" t="s">
        <v>90</v>
      </c>
      <c r="AY439" s="201" t="s">
        <v>148</v>
      </c>
    </row>
    <row r="440" s="2" customFormat="1" ht="21.75" customHeight="1">
      <c r="A440" s="39"/>
      <c r="B440" s="169"/>
      <c r="C440" s="170" t="s">
        <v>688</v>
      </c>
      <c r="D440" s="170" t="s">
        <v>150</v>
      </c>
      <c r="E440" s="171" t="s">
        <v>689</v>
      </c>
      <c r="F440" s="172" t="s">
        <v>690</v>
      </c>
      <c r="G440" s="173" t="s">
        <v>153</v>
      </c>
      <c r="H440" s="174">
        <v>18</v>
      </c>
      <c r="I440" s="175"/>
      <c r="J440" s="176">
        <f>ROUND(I440*H440,2)</f>
        <v>0</v>
      </c>
      <c r="K440" s="177"/>
      <c r="L440" s="40"/>
      <c r="M440" s="178" t="s">
        <v>1</v>
      </c>
      <c r="N440" s="179" t="s">
        <v>50</v>
      </c>
      <c r="O440" s="78"/>
      <c r="P440" s="180">
        <f>O440*H440</f>
        <v>0</v>
      </c>
      <c r="Q440" s="180">
        <v>0</v>
      </c>
      <c r="R440" s="180">
        <f>Q440*H440</f>
        <v>0</v>
      </c>
      <c r="S440" s="180">
        <v>0</v>
      </c>
      <c r="T440" s="181">
        <f>S440*H440</f>
        <v>0</v>
      </c>
      <c r="U440" s="39"/>
      <c r="V440" s="39"/>
      <c r="W440" s="39"/>
      <c r="X440" s="39"/>
      <c r="Y440" s="39"/>
      <c r="Z440" s="39"/>
      <c r="AA440" s="39"/>
      <c r="AB440" s="39"/>
      <c r="AC440" s="39"/>
      <c r="AD440" s="39"/>
      <c r="AE440" s="39"/>
      <c r="AR440" s="182" t="s">
        <v>154</v>
      </c>
      <c r="AT440" s="182" t="s">
        <v>150</v>
      </c>
      <c r="AU440" s="182" t="s">
        <v>20</v>
      </c>
      <c r="AY440" s="19" t="s">
        <v>148</v>
      </c>
      <c r="BE440" s="183">
        <f>IF(N440="základní",J440,0)</f>
        <v>0</v>
      </c>
      <c r="BF440" s="183">
        <f>IF(N440="snížená",J440,0)</f>
        <v>0</v>
      </c>
      <c r="BG440" s="183">
        <f>IF(N440="zákl. přenesená",J440,0)</f>
        <v>0</v>
      </c>
      <c r="BH440" s="183">
        <f>IF(N440="sníž. přenesená",J440,0)</f>
        <v>0</v>
      </c>
      <c r="BI440" s="183">
        <f>IF(N440="nulová",J440,0)</f>
        <v>0</v>
      </c>
      <c r="BJ440" s="19" t="s">
        <v>90</v>
      </c>
      <c r="BK440" s="183">
        <f>ROUND(I440*H440,2)</f>
        <v>0</v>
      </c>
      <c r="BL440" s="19" t="s">
        <v>154</v>
      </c>
      <c r="BM440" s="182" t="s">
        <v>691</v>
      </c>
    </row>
    <row r="441" s="13" customFormat="1">
      <c r="A441" s="13"/>
      <c r="B441" s="184"/>
      <c r="C441" s="13"/>
      <c r="D441" s="185" t="s">
        <v>156</v>
      </c>
      <c r="E441" s="186" t="s">
        <v>1</v>
      </c>
      <c r="F441" s="187" t="s">
        <v>692</v>
      </c>
      <c r="G441" s="13"/>
      <c r="H441" s="186" t="s">
        <v>1</v>
      </c>
      <c r="I441" s="188"/>
      <c r="J441" s="13"/>
      <c r="K441" s="13"/>
      <c r="L441" s="184"/>
      <c r="M441" s="189"/>
      <c r="N441" s="190"/>
      <c r="O441" s="190"/>
      <c r="P441" s="190"/>
      <c r="Q441" s="190"/>
      <c r="R441" s="190"/>
      <c r="S441" s="190"/>
      <c r="T441" s="191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186" t="s">
        <v>156</v>
      </c>
      <c r="AU441" s="186" t="s">
        <v>20</v>
      </c>
      <c r="AV441" s="13" t="s">
        <v>90</v>
      </c>
      <c r="AW441" s="13" t="s">
        <v>41</v>
      </c>
      <c r="AX441" s="13" t="s">
        <v>85</v>
      </c>
      <c r="AY441" s="186" t="s">
        <v>148</v>
      </c>
    </row>
    <row r="442" s="14" customFormat="1">
      <c r="A442" s="14"/>
      <c r="B442" s="192"/>
      <c r="C442" s="14"/>
      <c r="D442" s="185" t="s">
        <v>156</v>
      </c>
      <c r="E442" s="193" t="s">
        <v>1</v>
      </c>
      <c r="F442" s="194" t="s">
        <v>192</v>
      </c>
      <c r="G442" s="14"/>
      <c r="H442" s="195">
        <v>9</v>
      </c>
      <c r="I442" s="196"/>
      <c r="J442" s="14"/>
      <c r="K442" s="14"/>
      <c r="L442" s="192"/>
      <c r="M442" s="197"/>
      <c r="N442" s="198"/>
      <c r="O442" s="198"/>
      <c r="P442" s="198"/>
      <c r="Q442" s="198"/>
      <c r="R442" s="198"/>
      <c r="S442" s="198"/>
      <c r="T442" s="199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T442" s="193" t="s">
        <v>156</v>
      </c>
      <c r="AU442" s="193" t="s">
        <v>20</v>
      </c>
      <c r="AV442" s="14" t="s">
        <v>20</v>
      </c>
      <c r="AW442" s="14" t="s">
        <v>41</v>
      </c>
      <c r="AX442" s="14" t="s">
        <v>85</v>
      </c>
      <c r="AY442" s="193" t="s">
        <v>148</v>
      </c>
    </row>
    <row r="443" s="13" customFormat="1">
      <c r="A443" s="13"/>
      <c r="B443" s="184"/>
      <c r="C443" s="13"/>
      <c r="D443" s="185" t="s">
        <v>156</v>
      </c>
      <c r="E443" s="186" t="s">
        <v>1</v>
      </c>
      <c r="F443" s="187" t="s">
        <v>693</v>
      </c>
      <c r="G443" s="13"/>
      <c r="H443" s="186" t="s">
        <v>1</v>
      </c>
      <c r="I443" s="188"/>
      <c r="J443" s="13"/>
      <c r="K443" s="13"/>
      <c r="L443" s="184"/>
      <c r="M443" s="189"/>
      <c r="N443" s="190"/>
      <c r="O443" s="190"/>
      <c r="P443" s="190"/>
      <c r="Q443" s="190"/>
      <c r="R443" s="190"/>
      <c r="S443" s="190"/>
      <c r="T443" s="191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186" t="s">
        <v>156</v>
      </c>
      <c r="AU443" s="186" t="s">
        <v>20</v>
      </c>
      <c r="AV443" s="13" t="s">
        <v>90</v>
      </c>
      <c r="AW443" s="13" t="s">
        <v>41</v>
      </c>
      <c r="AX443" s="13" t="s">
        <v>85</v>
      </c>
      <c r="AY443" s="186" t="s">
        <v>148</v>
      </c>
    </row>
    <row r="444" s="14" customFormat="1">
      <c r="A444" s="14"/>
      <c r="B444" s="192"/>
      <c r="C444" s="14"/>
      <c r="D444" s="185" t="s">
        <v>156</v>
      </c>
      <c r="E444" s="193" t="s">
        <v>1</v>
      </c>
      <c r="F444" s="194" t="s">
        <v>192</v>
      </c>
      <c r="G444" s="14"/>
      <c r="H444" s="195">
        <v>9</v>
      </c>
      <c r="I444" s="196"/>
      <c r="J444" s="14"/>
      <c r="K444" s="14"/>
      <c r="L444" s="192"/>
      <c r="M444" s="197"/>
      <c r="N444" s="198"/>
      <c r="O444" s="198"/>
      <c r="P444" s="198"/>
      <c r="Q444" s="198"/>
      <c r="R444" s="198"/>
      <c r="S444" s="198"/>
      <c r="T444" s="199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193" t="s">
        <v>156</v>
      </c>
      <c r="AU444" s="193" t="s">
        <v>20</v>
      </c>
      <c r="AV444" s="14" t="s">
        <v>20</v>
      </c>
      <c r="AW444" s="14" t="s">
        <v>41</v>
      </c>
      <c r="AX444" s="14" t="s">
        <v>85</v>
      </c>
      <c r="AY444" s="193" t="s">
        <v>148</v>
      </c>
    </row>
    <row r="445" s="15" customFormat="1">
      <c r="A445" s="15"/>
      <c r="B445" s="200"/>
      <c r="C445" s="15"/>
      <c r="D445" s="185" t="s">
        <v>156</v>
      </c>
      <c r="E445" s="201" t="s">
        <v>1</v>
      </c>
      <c r="F445" s="202" t="s">
        <v>159</v>
      </c>
      <c r="G445" s="15"/>
      <c r="H445" s="203">
        <v>18</v>
      </c>
      <c r="I445" s="204"/>
      <c r="J445" s="15"/>
      <c r="K445" s="15"/>
      <c r="L445" s="200"/>
      <c r="M445" s="205"/>
      <c r="N445" s="206"/>
      <c r="O445" s="206"/>
      <c r="P445" s="206"/>
      <c r="Q445" s="206"/>
      <c r="R445" s="206"/>
      <c r="S445" s="206"/>
      <c r="T445" s="207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T445" s="201" t="s">
        <v>156</v>
      </c>
      <c r="AU445" s="201" t="s">
        <v>20</v>
      </c>
      <c r="AV445" s="15" t="s">
        <v>154</v>
      </c>
      <c r="AW445" s="15" t="s">
        <v>41</v>
      </c>
      <c r="AX445" s="15" t="s">
        <v>90</v>
      </c>
      <c r="AY445" s="201" t="s">
        <v>148</v>
      </c>
    </row>
    <row r="446" s="2" customFormat="1" ht="24.15" customHeight="1">
      <c r="A446" s="39"/>
      <c r="B446" s="169"/>
      <c r="C446" s="170" t="s">
        <v>694</v>
      </c>
      <c r="D446" s="170" t="s">
        <v>150</v>
      </c>
      <c r="E446" s="171" t="s">
        <v>695</v>
      </c>
      <c r="F446" s="172" t="s">
        <v>696</v>
      </c>
      <c r="G446" s="173" t="s">
        <v>153</v>
      </c>
      <c r="H446" s="174">
        <v>18</v>
      </c>
      <c r="I446" s="175"/>
      <c r="J446" s="176">
        <f>ROUND(I446*H446,2)</f>
        <v>0</v>
      </c>
      <c r="K446" s="177"/>
      <c r="L446" s="40"/>
      <c r="M446" s="178" t="s">
        <v>1</v>
      </c>
      <c r="N446" s="179" t="s">
        <v>50</v>
      </c>
      <c r="O446" s="78"/>
      <c r="P446" s="180">
        <f>O446*H446</f>
        <v>0</v>
      </c>
      <c r="Q446" s="180">
        <v>0</v>
      </c>
      <c r="R446" s="180">
        <f>Q446*H446</f>
        <v>0</v>
      </c>
      <c r="S446" s="180">
        <v>0</v>
      </c>
      <c r="T446" s="181">
        <f>S446*H446</f>
        <v>0</v>
      </c>
      <c r="U446" s="39"/>
      <c r="V446" s="39"/>
      <c r="W446" s="39"/>
      <c r="X446" s="39"/>
      <c r="Y446" s="39"/>
      <c r="Z446" s="39"/>
      <c r="AA446" s="39"/>
      <c r="AB446" s="39"/>
      <c r="AC446" s="39"/>
      <c r="AD446" s="39"/>
      <c r="AE446" s="39"/>
      <c r="AR446" s="182" t="s">
        <v>154</v>
      </c>
      <c r="AT446" s="182" t="s">
        <v>150</v>
      </c>
      <c r="AU446" s="182" t="s">
        <v>20</v>
      </c>
      <c r="AY446" s="19" t="s">
        <v>148</v>
      </c>
      <c r="BE446" s="183">
        <f>IF(N446="základní",J446,0)</f>
        <v>0</v>
      </c>
      <c r="BF446" s="183">
        <f>IF(N446="snížená",J446,0)</f>
        <v>0</v>
      </c>
      <c r="BG446" s="183">
        <f>IF(N446="zákl. přenesená",J446,0)</f>
        <v>0</v>
      </c>
      <c r="BH446" s="183">
        <f>IF(N446="sníž. přenesená",J446,0)</f>
        <v>0</v>
      </c>
      <c r="BI446" s="183">
        <f>IF(N446="nulová",J446,0)</f>
        <v>0</v>
      </c>
      <c r="BJ446" s="19" t="s">
        <v>90</v>
      </c>
      <c r="BK446" s="183">
        <f>ROUND(I446*H446,2)</f>
        <v>0</v>
      </c>
      <c r="BL446" s="19" t="s">
        <v>154</v>
      </c>
      <c r="BM446" s="182" t="s">
        <v>697</v>
      </c>
    </row>
    <row r="447" s="13" customFormat="1">
      <c r="A447" s="13"/>
      <c r="B447" s="184"/>
      <c r="C447" s="13"/>
      <c r="D447" s="185" t="s">
        <v>156</v>
      </c>
      <c r="E447" s="186" t="s">
        <v>1</v>
      </c>
      <c r="F447" s="187" t="s">
        <v>692</v>
      </c>
      <c r="G447" s="13"/>
      <c r="H447" s="186" t="s">
        <v>1</v>
      </c>
      <c r="I447" s="188"/>
      <c r="J447" s="13"/>
      <c r="K447" s="13"/>
      <c r="L447" s="184"/>
      <c r="M447" s="189"/>
      <c r="N447" s="190"/>
      <c r="O447" s="190"/>
      <c r="P447" s="190"/>
      <c r="Q447" s="190"/>
      <c r="R447" s="190"/>
      <c r="S447" s="190"/>
      <c r="T447" s="191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186" t="s">
        <v>156</v>
      </c>
      <c r="AU447" s="186" t="s">
        <v>20</v>
      </c>
      <c r="AV447" s="13" t="s">
        <v>90</v>
      </c>
      <c r="AW447" s="13" t="s">
        <v>41</v>
      </c>
      <c r="AX447" s="13" t="s">
        <v>85</v>
      </c>
      <c r="AY447" s="186" t="s">
        <v>148</v>
      </c>
    </row>
    <row r="448" s="14" customFormat="1">
      <c r="A448" s="14"/>
      <c r="B448" s="192"/>
      <c r="C448" s="14"/>
      <c r="D448" s="185" t="s">
        <v>156</v>
      </c>
      <c r="E448" s="193" t="s">
        <v>1</v>
      </c>
      <c r="F448" s="194" t="s">
        <v>192</v>
      </c>
      <c r="G448" s="14"/>
      <c r="H448" s="195">
        <v>9</v>
      </c>
      <c r="I448" s="196"/>
      <c r="J448" s="14"/>
      <c r="K448" s="14"/>
      <c r="L448" s="192"/>
      <c r="M448" s="197"/>
      <c r="N448" s="198"/>
      <c r="O448" s="198"/>
      <c r="P448" s="198"/>
      <c r="Q448" s="198"/>
      <c r="R448" s="198"/>
      <c r="S448" s="198"/>
      <c r="T448" s="199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T448" s="193" t="s">
        <v>156</v>
      </c>
      <c r="AU448" s="193" t="s">
        <v>20</v>
      </c>
      <c r="AV448" s="14" t="s">
        <v>20</v>
      </c>
      <c r="AW448" s="14" t="s">
        <v>41</v>
      </c>
      <c r="AX448" s="14" t="s">
        <v>85</v>
      </c>
      <c r="AY448" s="193" t="s">
        <v>148</v>
      </c>
    </row>
    <row r="449" s="13" customFormat="1">
      <c r="A449" s="13"/>
      <c r="B449" s="184"/>
      <c r="C449" s="13"/>
      <c r="D449" s="185" t="s">
        <v>156</v>
      </c>
      <c r="E449" s="186" t="s">
        <v>1</v>
      </c>
      <c r="F449" s="187" t="s">
        <v>693</v>
      </c>
      <c r="G449" s="13"/>
      <c r="H449" s="186" t="s">
        <v>1</v>
      </c>
      <c r="I449" s="188"/>
      <c r="J449" s="13"/>
      <c r="K449" s="13"/>
      <c r="L449" s="184"/>
      <c r="M449" s="189"/>
      <c r="N449" s="190"/>
      <c r="O449" s="190"/>
      <c r="P449" s="190"/>
      <c r="Q449" s="190"/>
      <c r="R449" s="190"/>
      <c r="S449" s="190"/>
      <c r="T449" s="191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186" t="s">
        <v>156</v>
      </c>
      <c r="AU449" s="186" t="s">
        <v>20</v>
      </c>
      <c r="AV449" s="13" t="s">
        <v>90</v>
      </c>
      <c r="AW449" s="13" t="s">
        <v>41</v>
      </c>
      <c r="AX449" s="13" t="s">
        <v>85</v>
      </c>
      <c r="AY449" s="186" t="s">
        <v>148</v>
      </c>
    </row>
    <row r="450" s="14" customFormat="1">
      <c r="A450" s="14"/>
      <c r="B450" s="192"/>
      <c r="C450" s="14"/>
      <c r="D450" s="185" t="s">
        <v>156</v>
      </c>
      <c r="E450" s="193" t="s">
        <v>1</v>
      </c>
      <c r="F450" s="194" t="s">
        <v>192</v>
      </c>
      <c r="G450" s="14"/>
      <c r="H450" s="195">
        <v>9</v>
      </c>
      <c r="I450" s="196"/>
      <c r="J450" s="14"/>
      <c r="K450" s="14"/>
      <c r="L450" s="192"/>
      <c r="M450" s="197"/>
      <c r="N450" s="198"/>
      <c r="O450" s="198"/>
      <c r="P450" s="198"/>
      <c r="Q450" s="198"/>
      <c r="R450" s="198"/>
      <c r="S450" s="198"/>
      <c r="T450" s="199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T450" s="193" t="s">
        <v>156</v>
      </c>
      <c r="AU450" s="193" t="s">
        <v>20</v>
      </c>
      <c r="AV450" s="14" t="s">
        <v>20</v>
      </c>
      <c r="AW450" s="14" t="s">
        <v>41</v>
      </c>
      <c r="AX450" s="14" t="s">
        <v>85</v>
      </c>
      <c r="AY450" s="193" t="s">
        <v>148</v>
      </c>
    </row>
    <row r="451" s="15" customFormat="1">
      <c r="A451" s="15"/>
      <c r="B451" s="200"/>
      <c r="C451" s="15"/>
      <c r="D451" s="185" t="s">
        <v>156</v>
      </c>
      <c r="E451" s="201" t="s">
        <v>1</v>
      </c>
      <c r="F451" s="202" t="s">
        <v>159</v>
      </c>
      <c r="G451" s="15"/>
      <c r="H451" s="203">
        <v>18</v>
      </c>
      <c r="I451" s="204"/>
      <c r="J451" s="15"/>
      <c r="K451" s="15"/>
      <c r="L451" s="200"/>
      <c r="M451" s="205"/>
      <c r="N451" s="206"/>
      <c r="O451" s="206"/>
      <c r="P451" s="206"/>
      <c r="Q451" s="206"/>
      <c r="R451" s="206"/>
      <c r="S451" s="206"/>
      <c r="T451" s="207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T451" s="201" t="s">
        <v>156</v>
      </c>
      <c r="AU451" s="201" t="s">
        <v>20</v>
      </c>
      <c r="AV451" s="15" t="s">
        <v>154</v>
      </c>
      <c r="AW451" s="15" t="s">
        <v>41</v>
      </c>
      <c r="AX451" s="15" t="s">
        <v>90</v>
      </c>
      <c r="AY451" s="201" t="s">
        <v>148</v>
      </c>
    </row>
    <row r="452" s="2" customFormat="1" ht="24.15" customHeight="1">
      <c r="A452" s="39"/>
      <c r="B452" s="169"/>
      <c r="C452" s="170" t="s">
        <v>698</v>
      </c>
      <c r="D452" s="170" t="s">
        <v>150</v>
      </c>
      <c r="E452" s="171" t="s">
        <v>699</v>
      </c>
      <c r="F452" s="172" t="s">
        <v>700</v>
      </c>
      <c r="G452" s="173" t="s">
        <v>153</v>
      </c>
      <c r="H452" s="174">
        <v>9</v>
      </c>
      <c r="I452" s="175"/>
      <c r="J452" s="176">
        <f>ROUND(I452*H452,2)</f>
        <v>0</v>
      </c>
      <c r="K452" s="177"/>
      <c r="L452" s="40"/>
      <c r="M452" s="178" t="s">
        <v>1</v>
      </c>
      <c r="N452" s="179" t="s">
        <v>50</v>
      </c>
      <c r="O452" s="78"/>
      <c r="P452" s="180">
        <f>O452*H452</f>
        <v>0</v>
      </c>
      <c r="Q452" s="180">
        <v>0</v>
      </c>
      <c r="R452" s="180">
        <f>Q452*H452</f>
        <v>0</v>
      </c>
      <c r="S452" s="180">
        <v>0</v>
      </c>
      <c r="T452" s="181">
        <f>S452*H452</f>
        <v>0</v>
      </c>
      <c r="U452" s="39"/>
      <c r="V452" s="39"/>
      <c r="W452" s="39"/>
      <c r="X452" s="39"/>
      <c r="Y452" s="39"/>
      <c r="Z452" s="39"/>
      <c r="AA452" s="39"/>
      <c r="AB452" s="39"/>
      <c r="AC452" s="39"/>
      <c r="AD452" s="39"/>
      <c r="AE452" s="39"/>
      <c r="AR452" s="182" t="s">
        <v>154</v>
      </c>
      <c r="AT452" s="182" t="s">
        <v>150</v>
      </c>
      <c r="AU452" s="182" t="s">
        <v>20</v>
      </c>
      <c r="AY452" s="19" t="s">
        <v>148</v>
      </c>
      <c r="BE452" s="183">
        <f>IF(N452="základní",J452,0)</f>
        <v>0</v>
      </c>
      <c r="BF452" s="183">
        <f>IF(N452="snížená",J452,0)</f>
        <v>0</v>
      </c>
      <c r="BG452" s="183">
        <f>IF(N452="zákl. přenesená",J452,0)</f>
        <v>0</v>
      </c>
      <c r="BH452" s="183">
        <f>IF(N452="sníž. přenesená",J452,0)</f>
        <v>0</v>
      </c>
      <c r="BI452" s="183">
        <f>IF(N452="nulová",J452,0)</f>
        <v>0</v>
      </c>
      <c r="BJ452" s="19" t="s">
        <v>90</v>
      </c>
      <c r="BK452" s="183">
        <f>ROUND(I452*H452,2)</f>
        <v>0</v>
      </c>
      <c r="BL452" s="19" t="s">
        <v>154</v>
      </c>
      <c r="BM452" s="182" t="s">
        <v>701</v>
      </c>
    </row>
    <row r="453" s="13" customFormat="1">
      <c r="A453" s="13"/>
      <c r="B453" s="184"/>
      <c r="C453" s="13"/>
      <c r="D453" s="185" t="s">
        <v>156</v>
      </c>
      <c r="E453" s="186" t="s">
        <v>1</v>
      </c>
      <c r="F453" s="187" t="s">
        <v>685</v>
      </c>
      <c r="G453" s="13"/>
      <c r="H453" s="186" t="s">
        <v>1</v>
      </c>
      <c r="I453" s="188"/>
      <c r="J453" s="13"/>
      <c r="K453" s="13"/>
      <c r="L453" s="184"/>
      <c r="M453" s="189"/>
      <c r="N453" s="190"/>
      <c r="O453" s="190"/>
      <c r="P453" s="190"/>
      <c r="Q453" s="190"/>
      <c r="R453" s="190"/>
      <c r="S453" s="190"/>
      <c r="T453" s="191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186" t="s">
        <v>156</v>
      </c>
      <c r="AU453" s="186" t="s">
        <v>20</v>
      </c>
      <c r="AV453" s="13" t="s">
        <v>90</v>
      </c>
      <c r="AW453" s="13" t="s">
        <v>41</v>
      </c>
      <c r="AX453" s="13" t="s">
        <v>85</v>
      </c>
      <c r="AY453" s="186" t="s">
        <v>148</v>
      </c>
    </row>
    <row r="454" s="14" customFormat="1">
      <c r="A454" s="14"/>
      <c r="B454" s="192"/>
      <c r="C454" s="14"/>
      <c r="D454" s="185" t="s">
        <v>156</v>
      </c>
      <c r="E454" s="193" t="s">
        <v>1</v>
      </c>
      <c r="F454" s="194" t="s">
        <v>192</v>
      </c>
      <c r="G454" s="14"/>
      <c r="H454" s="195">
        <v>9</v>
      </c>
      <c r="I454" s="196"/>
      <c r="J454" s="14"/>
      <c r="K454" s="14"/>
      <c r="L454" s="192"/>
      <c r="M454" s="197"/>
      <c r="N454" s="198"/>
      <c r="O454" s="198"/>
      <c r="P454" s="198"/>
      <c r="Q454" s="198"/>
      <c r="R454" s="198"/>
      <c r="S454" s="198"/>
      <c r="T454" s="199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T454" s="193" t="s">
        <v>156</v>
      </c>
      <c r="AU454" s="193" t="s">
        <v>20</v>
      </c>
      <c r="AV454" s="14" t="s">
        <v>20</v>
      </c>
      <c r="AW454" s="14" t="s">
        <v>41</v>
      </c>
      <c r="AX454" s="14" t="s">
        <v>85</v>
      </c>
      <c r="AY454" s="193" t="s">
        <v>148</v>
      </c>
    </row>
    <row r="455" s="15" customFormat="1">
      <c r="A455" s="15"/>
      <c r="B455" s="200"/>
      <c r="C455" s="15"/>
      <c r="D455" s="185" t="s">
        <v>156</v>
      </c>
      <c r="E455" s="201" t="s">
        <v>1</v>
      </c>
      <c r="F455" s="202" t="s">
        <v>159</v>
      </c>
      <c r="G455" s="15"/>
      <c r="H455" s="203">
        <v>9</v>
      </c>
      <c r="I455" s="204"/>
      <c r="J455" s="15"/>
      <c r="K455" s="15"/>
      <c r="L455" s="200"/>
      <c r="M455" s="205"/>
      <c r="N455" s="206"/>
      <c r="O455" s="206"/>
      <c r="P455" s="206"/>
      <c r="Q455" s="206"/>
      <c r="R455" s="206"/>
      <c r="S455" s="206"/>
      <c r="T455" s="207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T455" s="201" t="s">
        <v>156</v>
      </c>
      <c r="AU455" s="201" t="s">
        <v>20</v>
      </c>
      <c r="AV455" s="15" t="s">
        <v>154</v>
      </c>
      <c r="AW455" s="15" t="s">
        <v>41</v>
      </c>
      <c r="AX455" s="15" t="s">
        <v>90</v>
      </c>
      <c r="AY455" s="201" t="s">
        <v>148</v>
      </c>
    </row>
    <row r="456" s="2" customFormat="1" ht="24.15" customHeight="1">
      <c r="A456" s="39"/>
      <c r="B456" s="169"/>
      <c r="C456" s="170" t="s">
        <v>702</v>
      </c>
      <c r="D456" s="170" t="s">
        <v>150</v>
      </c>
      <c r="E456" s="171" t="s">
        <v>703</v>
      </c>
      <c r="F456" s="172" t="s">
        <v>704</v>
      </c>
      <c r="G456" s="173" t="s">
        <v>153</v>
      </c>
      <c r="H456" s="174">
        <v>29.52</v>
      </c>
      <c r="I456" s="175"/>
      <c r="J456" s="176">
        <f>ROUND(I456*H456,2)</f>
        <v>0</v>
      </c>
      <c r="K456" s="177"/>
      <c r="L456" s="40"/>
      <c r="M456" s="178" t="s">
        <v>1</v>
      </c>
      <c r="N456" s="179" t="s">
        <v>50</v>
      </c>
      <c r="O456" s="78"/>
      <c r="P456" s="180">
        <f>O456*H456</f>
        <v>0</v>
      </c>
      <c r="Q456" s="180">
        <v>0</v>
      </c>
      <c r="R456" s="180">
        <f>Q456*H456</f>
        <v>0</v>
      </c>
      <c r="S456" s="180">
        <v>0</v>
      </c>
      <c r="T456" s="181">
        <f>S456*H456</f>
        <v>0</v>
      </c>
      <c r="U456" s="39"/>
      <c r="V456" s="39"/>
      <c r="W456" s="39"/>
      <c r="X456" s="39"/>
      <c r="Y456" s="39"/>
      <c r="Z456" s="39"/>
      <c r="AA456" s="39"/>
      <c r="AB456" s="39"/>
      <c r="AC456" s="39"/>
      <c r="AD456" s="39"/>
      <c r="AE456" s="39"/>
      <c r="AR456" s="182" t="s">
        <v>154</v>
      </c>
      <c r="AT456" s="182" t="s">
        <v>150</v>
      </c>
      <c r="AU456" s="182" t="s">
        <v>20</v>
      </c>
      <c r="AY456" s="19" t="s">
        <v>148</v>
      </c>
      <c r="BE456" s="183">
        <f>IF(N456="základní",J456,0)</f>
        <v>0</v>
      </c>
      <c r="BF456" s="183">
        <f>IF(N456="snížená",J456,0)</f>
        <v>0</v>
      </c>
      <c r="BG456" s="183">
        <f>IF(N456="zákl. přenesená",J456,0)</f>
        <v>0</v>
      </c>
      <c r="BH456" s="183">
        <f>IF(N456="sníž. přenesená",J456,0)</f>
        <v>0</v>
      </c>
      <c r="BI456" s="183">
        <f>IF(N456="nulová",J456,0)</f>
        <v>0</v>
      </c>
      <c r="BJ456" s="19" t="s">
        <v>90</v>
      </c>
      <c r="BK456" s="183">
        <f>ROUND(I456*H456,2)</f>
        <v>0</v>
      </c>
      <c r="BL456" s="19" t="s">
        <v>154</v>
      </c>
      <c r="BM456" s="182" t="s">
        <v>705</v>
      </c>
    </row>
    <row r="457" s="14" customFormat="1">
      <c r="A457" s="14"/>
      <c r="B457" s="192"/>
      <c r="C457" s="14"/>
      <c r="D457" s="185" t="s">
        <v>156</v>
      </c>
      <c r="E457" s="193" t="s">
        <v>1</v>
      </c>
      <c r="F457" s="194" t="s">
        <v>706</v>
      </c>
      <c r="G457" s="14"/>
      <c r="H457" s="195">
        <v>29.52</v>
      </c>
      <c r="I457" s="196"/>
      <c r="J457" s="14"/>
      <c r="K457" s="14"/>
      <c r="L457" s="192"/>
      <c r="M457" s="197"/>
      <c r="N457" s="198"/>
      <c r="O457" s="198"/>
      <c r="P457" s="198"/>
      <c r="Q457" s="198"/>
      <c r="R457" s="198"/>
      <c r="S457" s="198"/>
      <c r="T457" s="199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T457" s="193" t="s">
        <v>156</v>
      </c>
      <c r="AU457" s="193" t="s">
        <v>20</v>
      </c>
      <c r="AV457" s="14" t="s">
        <v>20</v>
      </c>
      <c r="AW457" s="14" t="s">
        <v>41</v>
      </c>
      <c r="AX457" s="14" t="s">
        <v>85</v>
      </c>
      <c r="AY457" s="193" t="s">
        <v>148</v>
      </c>
    </row>
    <row r="458" s="15" customFormat="1">
      <c r="A458" s="15"/>
      <c r="B458" s="200"/>
      <c r="C458" s="15"/>
      <c r="D458" s="185" t="s">
        <v>156</v>
      </c>
      <c r="E458" s="201" t="s">
        <v>1</v>
      </c>
      <c r="F458" s="202" t="s">
        <v>159</v>
      </c>
      <c r="G458" s="15"/>
      <c r="H458" s="203">
        <v>29.52</v>
      </c>
      <c r="I458" s="204"/>
      <c r="J458" s="15"/>
      <c r="K458" s="15"/>
      <c r="L458" s="200"/>
      <c r="M458" s="205"/>
      <c r="N458" s="206"/>
      <c r="O458" s="206"/>
      <c r="P458" s="206"/>
      <c r="Q458" s="206"/>
      <c r="R458" s="206"/>
      <c r="S458" s="206"/>
      <c r="T458" s="207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T458" s="201" t="s">
        <v>156</v>
      </c>
      <c r="AU458" s="201" t="s">
        <v>20</v>
      </c>
      <c r="AV458" s="15" t="s">
        <v>154</v>
      </c>
      <c r="AW458" s="15" t="s">
        <v>41</v>
      </c>
      <c r="AX458" s="15" t="s">
        <v>90</v>
      </c>
      <c r="AY458" s="201" t="s">
        <v>148</v>
      </c>
    </row>
    <row r="459" s="2" customFormat="1" ht="24.15" customHeight="1">
      <c r="A459" s="39"/>
      <c r="B459" s="169"/>
      <c r="C459" s="170" t="s">
        <v>707</v>
      </c>
      <c r="D459" s="170" t="s">
        <v>150</v>
      </c>
      <c r="E459" s="171" t="s">
        <v>708</v>
      </c>
      <c r="F459" s="172" t="s">
        <v>709</v>
      </c>
      <c r="G459" s="173" t="s">
        <v>153</v>
      </c>
      <c r="H459" s="174">
        <v>52.520000000000003</v>
      </c>
      <c r="I459" s="175"/>
      <c r="J459" s="176">
        <f>ROUND(I459*H459,2)</f>
        <v>0</v>
      </c>
      <c r="K459" s="177"/>
      <c r="L459" s="40"/>
      <c r="M459" s="178" t="s">
        <v>1</v>
      </c>
      <c r="N459" s="179" t="s">
        <v>50</v>
      </c>
      <c r="O459" s="78"/>
      <c r="P459" s="180">
        <f>O459*H459</f>
        <v>0</v>
      </c>
      <c r="Q459" s="180">
        <v>0.038850000000000003</v>
      </c>
      <c r="R459" s="180">
        <f>Q459*H459</f>
        <v>2.0404020000000003</v>
      </c>
      <c r="S459" s="180">
        <v>0</v>
      </c>
      <c r="T459" s="181">
        <f>S459*H459</f>
        <v>0</v>
      </c>
      <c r="U459" s="39"/>
      <c r="V459" s="39"/>
      <c r="W459" s="39"/>
      <c r="X459" s="39"/>
      <c r="Y459" s="39"/>
      <c r="Z459" s="39"/>
      <c r="AA459" s="39"/>
      <c r="AB459" s="39"/>
      <c r="AC459" s="39"/>
      <c r="AD459" s="39"/>
      <c r="AE459" s="39"/>
      <c r="AR459" s="182" t="s">
        <v>154</v>
      </c>
      <c r="AT459" s="182" t="s">
        <v>150</v>
      </c>
      <c r="AU459" s="182" t="s">
        <v>20</v>
      </c>
      <c r="AY459" s="19" t="s">
        <v>148</v>
      </c>
      <c r="BE459" s="183">
        <f>IF(N459="základní",J459,0)</f>
        <v>0</v>
      </c>
      <c r="BF459" s="183">
        <f>IF(N459="snížená",J459,0)</f>
        <v>0</v>
      </c>
      <c r="BG459" s="183">
        <f>IF(N459="zákl. přenesená",J459,0)</f>
        <v>0</v>
      </c>
      <c r="BH459" s="183">
        <f>IF(N459="sníž. přenesená",J459,0)</f>
        <v>0</v>
      </c>
      <c r="BI459" s="183">
        <f>IF(N459="nulová",J459,0)</f>
        <v>0</v>
      </c>
      <c r="BJ459" s="19" t="s">
        <v>90</v>
      </c>
      <c r="BK459" s="183">
        <f>ROUND(I459*H459,2)</f>
        <v>0</v>
      </c>
      <c r="BL459" s="19" t="s">
        <v>154</v>
      </c>
      <c r="BM459" s="182" t="s">
        <v>710</v>
      </c>
    </row>
    <row r="460" s="13" customFormat="1">
      <c r="A460" s="13"/>
      <c r="B460" s="184"/>
      <c r="C460" s="13"/>
      <c r="D460" s="185" t="s">
        <v>156</v>
      </c>
      <c r="E460" s="186" t="s">
        <v>1</v>
      </c>
      <c r="F460" s="187" t="s">
        <v>686</v>
      </c>
      <c r="G460" s="13"/>
      <c r="H460" s="186" t="s">
        <v>1</v>
      </c>
      <c r="I460" s="188"/>
      <c r="J460" s="13"/>
      <c r="K460" s="13"/>
      <c r="L460" s="184"/>
      <c r="M460" s="189"/>
      <c r="N460" s="190"/>
      <c r="O460" s="190"/>
      <c r="P460" s="190"/>
      <c r="Q460" s="190"/>
      <c r="R460" s="190"/>
      <c r="S460" s="190"/>
      <c r="T460" s="191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186" t="s">
        <v>156</v>
      </c>
      <c r="AU460" s="186" t="s">
        <v>20</v>
      </c>
      <c r="AV460" s="13" t="s">
        <v>90</v>
      </c>
      <c r="AW460" s="13" t="s">
        <v>41</v>
      </c>
      <c r="AX460" s="13" t="s">
        <v>85</v>
      </c>
      <c r="AY460" s="186" t="s">
        <v>148</v>
      </c>
    </row>
    <row r="461" s="14" customFormat="1">
      <c r="A461" s="14"/>
      <c r="B461" s="192"/>
      <c r="C461" s="14"/>
      <c r="D461" s="185" t="s">
        <v>156</v>
      </c>
      <c r="E461" s="193" t="s">
        <v>1</v>
      </c>
      <c r="F461" s="194" t="s">
        <v>687</v>
      </c>
      <c r="G461" s="14"/>
      <c r="H461" s="195">
        <v>2.52</v>
      </c>
      <c r="I461" s="196"/>
      <c r="J461" s="14"/>
      <c r="K461" s="14"/>
      <c r="L461" s="192"/>
      <c r="M461" s="197"/>
      <c r="N461" s="198"/>
      <c r="O461" s="198"/>
      <c r="P461" s="198"/>
      <c r="Q461" s="198"/>
      <c r="R461" s="198"/>
      <c r="S461" s="198"/>
      <c r="T461" s="199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T461" s="193" t="s">
        <v>156</v>
      </c>
      <c r="AU461" s="193" t="s">
        <v>20</v>
      </c>
      <c r="AV461" s="14" t="s">
        <v>20</v>
      </c>
      <c r="AW461" s="14" t="s">
        <v>41</v>
      </c>
      <c r="AX461" s="14" t="s">
        <v>85</v>
      </c>
      <c r="AY461" s="193" t="s">
        <v>148</v>
      </c>
    </row>
    <row r="462" s="13" customFormat="1">
      <c r="A462" s="13"/>
      <c r="B462" s="184"/>
      <c r="C462" s="13"/>
      <c r="D462" s="185" t="s">
        <v>156</v>
      </c>
      <c r="E462" s="186" t="s">
        <v>1</v>
      </c>
      <c r="F462" s="187" t="s">
        <v>678</v>
      </c>
      <c r="G462" s="13"/>
      <c r="H462" s="186" t="s">
        <v>1</v>
      </c>
      <c r="I462" s="188"/>
      <c r="J462" s="13"/>
      <c r="K462" s="13"/>
      <c r="L462" s="184"/>
      <c r="M462" s="189"/>
      <c r="N462" s="190"/>
      <c r="O462" s="190"/>
      <c r="P462" s="190"/>
      <c r="Q462" s="190"/>
      <c r="R462" s="190"/>
      <c r="S462" s="190"/>
      <c r="T462" s="191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186" t="s">
        <v>156</v>
      </c>
      <c r="AU462" s="186" t="s">
        <v>20</v>
      </c>
      <c r="AV462" s="13" t="s">
        <v>90</v>
      </c>
      <c r="AW462" s="13" t="s">
        <v>41</v>
      </c>
      <c r="AX462" s="13" t="s">
        <v>85</v>
      </c>
      <c r="AY462" s="186" t="s">
        <v>148</v>
      </c>
    </row>
    <row r="463" s="14" customFormat="1">
      <c r="A463" s="14"/>
      <c r="B463" s="192"/>
      <c r="C463" s="14"/>
      <c r="D463" s="185" t="s">
        <v>156</v>
      </c>
      <c r="E463" s="193" t="s">
        <v>1</v>
      </c>
      <c r="F463" s="194" t="s">
        <v>379</v>
      </c>
      <c r="G463" s="14"/>
      <c r="H463" s="195">
        <v>44</v>
      </c>
      <c r="I463" s="196"/>
      <c r="J463" s="14"/>
      <c r="K463" s="14"/>
      <c r="L463" s="192"/>
      <c r="M463" s="197"/>
      <c r="N463" s="198"/>
      <c r="O463" s="198"/>
      <c r="P463" s="198"/>
      <c r="Q463" s="198"/>
      <c r="R463" s="198"/>
      <c r="S463" s="198"/>
      <c r="T463" s="199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T463" s="193" t="s">
        <v>156</v>
      </c>
      <c r="AU463" s="193" t="s">
        <v>20</v>
      </c>
      <c r="AV463" s="14" t="s">
        <v>20</v>
      </c>
      <c r="AW463" s="14" t="s">
        <v>41</v>
      </c>
      <c r="AX463" s="14" t="s">
        <v>85</v>
      </c>
      <c r="AY463" s="193" t="s">
        <v>148</v>
      </c>
    </row>
    <row r="464" s="13" customFormat="1">
      <c r="A464" s="13"/>
      <c r="B464" s="184"/>
      <c r="C464" s="13"/>
      <c r="D464" s="185" t="s">
        <v>156</v>
      </c>
      <c r="E464" s="186" t="s">
        <v>1</v>
      </c>
      <c r="F464" s="187" t="s">
        <v>711</v>
      </c>
      <c r="G464" s="13"/>
      <c r="H464" s="186" t="s">
        <v>1</v>
      </c>
      <c r="I464" s="188"/>
      <c r="J464" s="13"/>
      <c r="K464" s="13"/>
      <c r="L464" s="184"/>
      <c r="M464" s="189"/>
      <c r="N464" s="190"/>
      <c r="O464" s="190"/>
      <c r="P464" s="190"/>
      <c r="Q464" s="190"/>
      <c r="R464" s="190"/>
      <c r="S464" s="190"/>
      <c r="T464" s="191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186" t="s">
        <v>156</v>
      </c>
      <c r="AU464" s="186" t="s">
        <v>20</v>
      </c>
      <c r="AV464" s="13" t="s">
        <v>90</v>
      </c>
      <c r="AW464" s="13" t="s">
        <v>41</v>
      </c>
      <c r="AX464" s="13" t="s">
        <v>85</v>
      </c>
      <c r="AY464" s="186" t="s">
        <v>148</v>
      </c>
    </row>
    <row r="465" s="14" customFormat="1">
      <c r="A465" s="14"/>
      <c r="B465" s="192"/>
      <c r="C465" s="14"/>
      <c r="D465" s="185" t="s">
        <v>156</v>
      </c>
      <c r="E465" s="193" t="s">
        <v>1</v>
      </c>
      <c r="F465" s="194" t="s">
        <v>175</v>
      </c>
      <c r="G465" s="14"/>
      <c r="H465" s="195">
        <v>6</v>
      </c>
      <c r="I465" s="196"/>
      <c r="J465" s="14"/>
      <c r="K465" s="14"/>
      <c r="L465" s="192"/>
      <c r="M465" s="197"/>
      <c r="N465" s="198"/>
      <c r="O465" s="198"/>
      <c r="P465" s="198"/>
      <c r="Q465" s="198"/>
      <c r="R465" s="198"/>
      <c r="S465" s="198"/>
      <c r="T465" s="199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T465" s="193" t="s">
        <v>156</v>
      </c>
      <c r="AU465" s="193" t="s">
        <v>20</v>
      </c>
      <c r="AV465" s="14" t="s">
        <v>20</v>
      </c>
      <c r="AW465" s="14" t="s">
        <v>41</v>
      </c>
      <c r="AX465" s="14" t="s">
        <v>85</v>
      </c>
      <c r="AY465" s="193" t="s">
        <v>148</v>
      </c>
    </row>
    <row r="466" s="15" customFormat="1">
      <c r="A466" s="15"/>
      <c r="B466" s="200"/>
      <c r="C466" s="15"/>
      <c r="D466" s="185" t="s">
        <v>156</v>
      </c>
      <c r="E466" s="201" t="s">
        <v>1</v>
      </c>
      <c r="F466" s="202" t="s">
        <v>159</v>
      </c>
      <c r="G466" s="15"/>
      <c r="H466" s="203">
        <v>52.520000000000003</v>
      </c>
      <c r="I466" s="204"/>
      <c r="J466" s="15"/>
      <c r="K466" s="15"/>
      <c r="L466" s="200"/>
      <c r="M466" s="205"/>
      <c r="N466" s="206"/>
      <c r="O466" s="206"/>
      <c r="P466" s="206"/>
      <c r="Q466" s="206"/>
      <c r="R466" s="206"/>
      <c r="S466" s="206"/>
      <c r="T466" s="207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T466" s="201" t="s">
        <v>156</v>
      </c>
      <c r="AU466" s="201" t="s">
        <v>20</v>
      </c>
      <c r="AV466" s="15" t="s">
        <v>154</v>
      </c>
      <c r="AW466" s="15" t="s">
        <v>41</v>
      </c>
      <c r="AX466" s="15" t="s">
        <v>90</v>
      </c>
      <c r="AY466" s="201" t="s">
        <v>148</v>
      </c>
    </row>
    <row r="467" s="2" customFormat="1" ht="24.15" customHeight="1">
      <c r="A467" s="39"/>
      <c r="B467" s="169"/>
      <c r="C467" s="170" t="s">
        <v>712</v>
      </c>
      <c r="D467" s="170" t="s">
        <v>150</v>
      </c>
      <c r="E467" s="171" t="s">
        <v>713</v>
      </c>
      <c r="F467" s="172" t="s">
        <v>714</v>
      </c>
      <c r="G467" s="173" t="s">
        <v>153</v>
      </c>
      <c r="H467" s="174">
        <v>18</v>
      </c>
      <c r="I467" s="175"/>
      <c r="J467" s="176">
        <f>ROUND(I467*H467,2)</f>
        <v>0</v>
      </c>
      <c r="K467" s="177"/>
      <c r="L467" s="40"/>
      <c r="M467" s="178" t="s">
        <v>1</v>
      </c>
      <c r="N467" s="179" t="s">
        <v>50</v>
      </c>
      <c r="O467" s="78"/>
      <c r="P467" s="180">
        <f>O467*H467</f>
        <v>0</v>
      </c>
      <c r="Q467" s="180">
        <v>0.021999999999999999</v>
      </c>
      <c r="R467" s="180">
        <f>Q467*H467</f>
        <v>0.39599999999999996</v>
      </c>
      <c r="S467" s="180">
        <v>0</v>
      </c>
      <c r="T467" s="181">
        <f>S467*H467</f>
        <v>0</v>
      </c>
      <c r="U467" s="39"/>
      <c r="V467" s="39"/>
      <c r="W467" s="39"/>
      <c r="X467" s="39"/>
      <c r="Y467" s="39"/>
      <c r="Z467" s="39"/>
      <c r="AA467" s="39"/>
      <c r="AB467" s="39"/>
      <c r="AC467" s="39"/>
      <c r="AD467" s="39"/>
      <c r="AE467" s="39"/>
      <c r="AR467" s="182" t="s">
        <v>154</v>
      </c>
      <c r="AT467" s="182" t="s">
        <v>150</v>
      </c>
      <c r="AU467" s="182" t="s">
        <v>20</v>
      </c>
      <c r="AY467" s="19" t="s">
        <v>148</v>
      </c>
      <c r="BE467" s="183">
        <f>IF(N467="základní",J467,0)</f>
        <v>0</v>
      </c>
      <c r="BF467" s="183">
        <f>IF(N467="snížená",J467,0)</f>
        <v>0</v>
      </c>
      <c r="BG467" s="183">
        <f>IF(N467="zákl. přenesená",J467,0)</f>
        <v>0</v>
      </c>
      <c r="BH467" s="183">
        <f>IF(N467="sníž. přenesená",J467,0)</f>
        <v>0</v>
      </c>
      <c r="BI467" s="183">
        <f>IF(N467="nulová",J467,0)</f>
        <v>0</v>
      </c>
      <c r="BJ467" s="19" t="s">
        <v>90</v>
      </c>
      <c r="BK467" s="183">
        <f>ROUND(I467*H467,2)</f>
        <v>0</v>
      </c>
      <c r="BL467" s="19" t="s">
        <v>154</v>
      </c>
      <c r="BM467" s="182" t="s">
        <v>715</v>
      </c>
    </row>
    <row r="468" s="13" customFormat="1">
      <c r="A468" s="13"/>
      <c r="B468" s="184"/>
      <c r="C468" s="13"/>
      <c r="D468" s="185" t="s">
        <v>156</v>
      </c>
      <c r="E468" s="186" t="s">
        <v>1</v>
      </c>
      <c r="F468" s="187" t="s">
        <v>716</v>
      </c>
      <c r="G468" s="13"/>
      <c r="H468" s="186" t="s">
        <v>1</v>
      </c>
      <c r="I468" s="188"/>
      <c r="J468" s="13"/>
      <c r="K468" s="13"/>
      <c r="L468" s="184"/>
      <c r="M468" s="189"/>
      <c r="N468" s="190"/>
      <c r="O468" s="190"/>
      <c r="P468" s="190"/>
      <c r="Q468" s="190"/>
      <c r="R468" s="190"/>
      <c r="S468" s="190"/>
      <c r="T468" s="191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186" t="s">
        <v>156</v>
      </c>
      <c r="AU468" s="186" t="s">
        <v>20</v>
      </c>
      <c r="AV468" s="13" t="s">
        <v>90</v>
      </c>
      <c r="AW468" s="13" t="s">
        <v>41</v>
      </c>
      <c r="AX468" s="13" t="s">
        <v>85</v>
      </c>
      <c r="AY468" s="186" t="s">
        <v>148</v>
      </c>
    </row>
    <row r="469" s="14" customFormat="1">
      <c r="A469" s="14"/>
      <c r="B469" s="192"/>
      <c r="C469" s="14"/>
      <c r="D469" s="185" t="s">
        <v>156</v>
      </c>
      <c r="E469" s="193" t="s">
        <v>1</v>
      </c>
      <c r="F469" s="194" t="s">
        <v>192</v>
      </c>
      <c r="G469" s="14"/>
      <c r="H469" s="195">
        <v>9</v>
      </c>
      <c r="I469" s="196"/>
      <c r="J469" s="14"/>
      <c r="K469" s="14"/>
      <c r="L469" s="192"/>
      <c r="M469" s="197"/>
      <c r="N469" s="198"/>
      <c r="O469" s="198"/>
      <c r="P469" s="198"/>
      <c r="Q469" s="198"/>
      <c r="R469" s="198"/>
      <c r="S469" s="198"/>
      <c r="T469" s="199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T469" s="193" t="s">
        <v>156</v>
      </c>
      <c r="AU469" s="193" t="s">
        <v>20</v>
      </c>
      <c r="AV469" s="14" t="s">
        <v>20</v>
      </c>
      <c r="AW469" s="14" t="s">
        <v>41</v>
      </c>
      <c r="AX469" s="14" t="s">
        <v>85</v>
      </c>
      <c r="AY469" s="193" t="s">
        <v>148</v>
      </c>
    </row>
    <row r="470" s="13" customFormat="1">
      <c r="A470" s="13"/>
      <c r="B470" s="184"/>
      <c r="C470" s="13"/>
      <c r="D470" s="185" t="s">
        <v>156</v>
      </c>
      <c r="E470" s="186" t="s">
        <v>1</v>
      </c>
      <c r="F470" s="187" t="s">
        <v>717</v>
      </c>
      <c r="G470" s="13"/>
      <c r="H470" s="186" t="s">
        <v>1</v>
      </c>
      <c r="I470" s="188"/>
      <c r="J470" s="13"/>
      <c r="K470" s="13"/>
      <c r="L470" s="184"/>
      <c r="M470" s="189"/>
      <c r="N470" s="190"/>
      <c r="O470" s="190"/>
      <c r="P470" s="190"/>
      <c r="Q470" s="190"/>
      <c r="R470" s="190"/>
      <c r="S470" s="190"/>
      <c r="T470" s="191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186" t="s">
        <v>156</v>
      </c>
      <c r="AU470" s="186" t="s">
        <v>20</v>
      </c>
      <c r="AV470" s="13" t="s">
        <v>90</v>
      </c>
      <c r="AW470" s="13" t="s">
        <v>41</v>
      </c>
      <c r="AX470" s="13" t="s">
        <v>85</v>
      </c>
      <c r="AY470" s="186" t="s">
        <v>148</v>
      </c>
    </row>
    <row r="471" s="14" customFormat="1">
      <c r="A471" s="14"/>
      <c r="B471" s="192"/>
      <c r="C471" s="14"/>
      <c r="D471" s="185" t="s">
        <v>156</v>
      </c>
      <c r="E471" s="193" t="s">
        <v>1</v>
      </c>
      <c r="F471" s="194" t="s">
        <v>192</v>
      </c>
      <c r="G471" s="14"/>
      <c r="H471" s="195">
        <v>9</v>
      </c>
      <c r="I471" s="196"/>
      <c r="J471" s="14"/>
      <c r="K471" s="14"/>
      <c r="L471" s="192"/>
      <c r="M471" s="197"/>
      <c r="N471" s="198"/>
      <c r="O471" s="198"/>
      <c r="P471" s="198"/>
      <c r="Q471" s="198"/>
      <c r="R471" s="198"/>
      <c r="S471" s="198"/>
      <c r="T471" s="199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T471" s="193" t="s">
        <v>156</v>
      </c>
      <c r="AU471" s="193" t="s">
        <v>20</v>
      </c>
      <c r="AV471" s="14" t="s">
        <v>20</v>
      </c>
      <c r="AW471" s="14" t="s">
        <v>41</v>
      </c>
      <c r="AX471" s="14" t="s">
        <v>85</v>
      </c>
      <c r="AY471" s="193" t="s">
        <v>148</v>
      </c>
    </row>
    <row r="472" s="15" customFormat="1">
      <c r="A472" s="15"/>
      <c r="B472" s="200"/>
      <c r="C472" s="15"/>
      <c r="D472" s="185" t="s">
        <v>156</v>
      </c>
      <c r="E472" s="201" t="s">
        <v>1</v>
      </c>
      <c r="F472" s="202" t="s">
        <v>159</v>
      </c>
      <c r="G472" s="15"/>
      <c r="H472" s="203">
        <v>18</v>
      </c>
      <c r="I472" s="204"/>
      <c r="J472" s="15"/>
      <c r="K472" s="15"/>
      <c r="L472" s="200"/>
      <c r="M472" s="205"/>
      <c r="N472" s="206"/>
      <c r="O472" s="206"/>
      <c r="P472" s="206"/>
      <c r="Q472" s="206"/>
      <c r="R472" s="206"/>
      <c r="S472" s="206"/>
      <c r="T472" s="207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T472" s="201" t="s">
        <v>156</v>
      </c>
      <c r="AU472" s="201" t="s">
        <v>20</v>
      </c>
      <c r="AV472" s="15" t="s">
        <v>154</v>
      </c>
      <c r="AW472" s="15" t="s">
        <v>41</v>
      </c>
      <c r="AX472" s="15" t="s">
        <v>90</v>
      </c>
      <c r="AY472" s="201" t="s">
        <v>148</v>
      </c>
    </row>
    <row r="473" s="2" customFormat="1" ht="24.15" customHeight="1">
      <c r="A473" s="39"/>
      <c r="B473" s="169"/>
      <c r="C473" s="170" t="s">
        <v>718</v>
      </c>
      <c r="D473" s="170" t="s">
        <v>150</v>
      </c>
      <c r="E473" s="171" t="s">
        <v>719</v>
      </c>
      <c r="F473" s="172" t="s">
        <v>720</v>
      </c>
      <c r="G473" s="173" t="s">
        <v>153</v>
      </c>
      <c r="H473" s="174">
        <v>18</v>
      </c>
      <c r="I473" s="175"/>
      <c r="J473" s="176">
        <f>ROUND(I473*H473,2)</f>
        <v>0</v>
      </c>
      <c r="K473" s="177"/>
      <c r="L473" s="40"/>
      <c r="M473" s="178" t="s">
        <v>1</v>
      </c>
      <c r="N473" s="179" t="s">
        <v>50</v>
      </c>
      <c r="O473" s="78"/>
      <c r="P473" s="180">
        <f>O473*H473</f>
        <v>0</v>
      </c>
      <c r="Q473" s="180">
        <v>0.040289999999999999</v>
      </c>
      <c r="R473" s="180">
        <f>Q473*H473</f>
        <v>0.72521999999999998</v>
      </c>
      <c r="S473" s="180">
        <v>0</v>
      </c>
      <c r="T473" s="181">
        <f>S473*H473</f>
        <v>0</v>
      </c>
      <c r="U473" s="39"/>
      <c r="V473" s="39"/>
      <c r="W473" s="39"/>
      <c r="X473" s="39"/>
      <c r="Y473" s="39"/>
      <c r="Z473" s="39"/>
      <c r="AA473" s="39"/>
      <c r="AB473" s="39"/>
      <c r="AC473" s="39"/>
      <c r="AD473" s="39"/>
      <c r="AE473" s="39"/>
      <c r="AR473" s="182" t="s">
        <v>154</v>
      </c>
      <c r="AT473" s="182" t="s">
        <v>150</v>
      </c>
      <c r="AU473" s="182" t="s">
        <v>20</v>
      </c>
      <c r="AY473" s="19" t="s">
        <v>148</v>
      </c>
      <c r="BE473" s="183">
        <f>IF(N473="základní",J473,0)</f>
        <v>0</v>
      </c>
      <c r="BF473" s="183">
        <f>IF(N473="snížená",J473,0)</f>
        <v>0</v>
      </c>
      <c r="BG473" s="183">
        <f>IF(N473="zákl. přenesená",J473,0)</f>
        <v>0</v>
      </c>
      <c r="BH473" s="183">
        <f>IF(N473="sníž. přenesená",J473,0)</f>
        <v>0</v>
      </c>
      <c r="BI473" s="183">
        <f>IF(N473="nulová",J473,0)</f>
        <v>0</v>
      </c>
      <c r="BJ473" s="19" t="s">
        <v>90</v>
      </c>
      <c r="BK473" s="183">
        <f>ROUND(I473*H473,2)</f>
        <v>0</v>
      </c>
      <c r="BL473" s="19" t="s">
        <v>154</v>
      </c>
      <c r="BM473" s="182" t="s">
        <v>721</v>
      </c>
    </row>
    <row r="474" s="13" customFormat="1">
      <c r="A474" s="13"/>
      <c r="B474" s="184"/>
      <c r="C474" s="13"/>
      <c r="D474" s="185" t="s">
        <v>156</v>
      </c>
      <c r="E474" s="186" t="s">
        <v>1</v>
      </c>
      <c r="F474" s="187" t="s">
        <v>685</v>
      </c>
      <c r="G474" s="13"/>
      <c r="H474" s="186" t="s">
        <v>1</v>
      </c>
      <c r="I474" s="188"/>
      <c r="J474" s="13"/>
      <c r="K474" s="13"/>
      <c r="L474" s="184"/>
      <c r="M474" s="189"/>
      <c r="N474" s="190"/>
      <c r="O474" s="190"/>
      <c r="P474" s="190"/>
      <c r="Q474" s="190"/>
      <c r="R474" s="190"/>
      <c r="S474" s="190"/>
      <c r="T474" s="191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186" t="s">
        <v>156</v>
      </c>
      <c r="AU474" s="186" t="s">
        <v>20</v>
      </c>
      <c r="AV474" s="13" t="s">
        <v>90</v>
      </c>
      <c r="AW474" s="13" t="s">
        <v>41</v>
      </c>
      <c r="AX474" s="13" t="s">
        <v>85</v>
      </c>
      <c r="AY474" s="186" t="s">
        <v>148</v>
      </c>
    </row>
    <row r="475" s="14" customFormat="1">
      <c r="A475" s="14"/>
      <c r="B475" s="192"/>
      <c r="C475" s="14"/>
      <c r="D475" s="185" t="s">
        <v>156</v>
      </c>
      <c r="E475" s="193" t="s">
        <v>1</v>
      </c>
      <c r="F475" s="194" t="s">
        <v>192</v>
      </c>
      <c r="G475" s="14"/>
      <c r="H475" s="195">
        <v>9</v>
      </c>
      <c r="I475" s="196"/>
      <c r="J475" s="14"/>
      <c r="K475" s="14"/>
      <c r="L475" s="192"/>
      <c r="M475" s="197"/>
      <c r="N475" s="198"/>
      <c r="O475" s="198"/>
      <c r="P475" s="198"/>
      <c r="Q475" s="198"/>
      <c r="R475" s="198"/>
      <c r="S475" s="198"/>
      <c r="T475" s="199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T475" s="193" t="s">
        <v>156</v>
      </c>
      <c r="AU475" s="193" t="s">
        <v>20</v>
      </c>
      <c r="AV475" s="14" t="s">
        <v>20</v>
      </c>
      <c r="AW475" s="14" t="s">
        <v>41</v>
      </c>
      <c r="AX475" s="14" t="s">
        <v>85</v>
      </c>
      <c r="AY475" s="193" t="s">
        <v>148</v>
      </c>
    </row>
    <row r="476" s="13" customFormat="1">
      <c r="A476" s="13"/>
      <c r="B476" s="184"/>
      <c r="C476" s="13"/>
      <c r="D476" s="185" t="s">
        <v>156</v>
      </c>
      <c r="E476" s="186" t="s">
        <v>1</v>
      </c>
      <c r="F476" s="187" t="s">
        <v>679</v>
      </c>
      <c r="G476" s="13"/>
      <c r="H476" s="186" t="s">
        <v>1</v>
      </c>
      <c r="I476" s="188"/>
      <c r="J476" s="13"/>
      <c r="K476" s="13"/>
      <c r="L476" s="184"/>
      <c r="M476" s="189"/>
      <c r="N476" s="190"/>
      <c r="O476" s="190"/>
      <c r="P476" s="190"/>
      <c r="Q476" s="190"/>
      <c r="R476" s="190"/>
      <c r="S476" s="190"/>
      <c r="T476" s="191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186" t="s">
        <v>156</v>
      </c>
      <c r="AU476" s="186" t="s">
        <v>20</v>
      </c>
      <c r="AV476" s="13" t="s">
        <v>90</v>
      </c>
      <c r="AW476" s="13" t="s">
        <v>41</v>
      </c>
      <c r="AX476" s="13" t="s">
        <v>85</v>
      </c>
      <c r="AY476" s="186" t="s">
        <v>148</v>
      </c>
    </row>
    <row r="477" s="14" customFormat="1">
      <c r="A477" s="14"/>
      <c r="B477" s="192"/>
      <c r="C477" s="14"/>
      <c r="D477" s="185" t="s">
        <v>156</v>
      </c>
      <c r="E477" s="193" t="s">
        <v>1</v>
      </c>
      <c r="F477" s="194" t="s">
        <v>192</v>
      </c>
      <c r="G477" s="14"/>
      <c r="H477" s="195">
        <v>9</v>
      </c>
      <c r="I477" s="196"/>
      <c r="J477" s="14"/>
      <c r="K477" s="14"/>
      <c r="L477" s="192"/>
      <c r="M477" s="197"/>
      <c r="N477" s="198"/>
      <c r="O477" s="198"/>
      <c r="P477" s="198"/>
      <c r="Q477" s="198"/>
      <c r="R477" s="198"/>
      <c r="S477" s="198"/>
      <c r="T477" s="199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T477" s="193" t="s">
        <v>156</v>
      </c>
      <c r="AU477" s="193" t="s">
        <v>20</v>
      </c>
      <c r="AV477" s="14" t="s">
        <v>20</v>
      </c>
      <c r="AW477" s="14" t="s">
        <v>41</v>
      </c>
      <c r="AX477" s="14" t="s">
        <v>85</v>
      </c>
      <c r="AY477" s="193" t="s">
        <v>148</v>
      </c>
    </row>
    <row r="478" s="15" customFormat="1">
      <c r="A478" s="15"/>
      <c r="B478" s="200"/>
      <c r="C478" s="15"/>
      <c r="D478" s="185" t="s">
        <v>156</v>
      </c>
      <c r="E478" s="201" t="s">
        <v>1</v>
      </c>
      <c r="F478" s="202" t="s">
        <v>159</v>
      </c>
      <c r="G478" s="15"/>
      <c r="H478" s="203">
        <v>18</v>
      </c>
      <c r="I478" s="204"/>
      <c r="J478" s="15"/>
      <c r="K478" s="15"/>
      <c r="L478" s="200"/>
      <c r="M478" s="205"/>
      <c r="N478" s="206"/>
      <c r="O478" s="206"/>
      <c r="P478" s="206"/>
      <c r="Q478" s="206"/>
      <c r="R478" s="206"/>
      <c r="S478" s="206"/>
      <c r="T478" s="207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T478" s="201" t="s">
        <v>156</v>
      </c>
      <c r="AU478" s="201" t="s">
        <v>20</v>
      </c>
      <c r="AV478" s="15" t="s">
        <v>154</v>
      </c>
      <c r="AW478" s="15" t="s">
        <v>41</v>
      </c>
      <c r="AX478" s="15" t="s">
        <v>90</v>
      </c>
      <c r="AY478" s="201" t="s">
        <v>148</v>
      </c>
    </row>
    <row r="479" s="2" customFormat="1" ht="24.15" customHeight="1">
      <c r="A479" s="39"/>
      <c r="B479" s="169"/>
      <c r="C479" s="170" t="s">
        <v>722</v>
      </c>
      <c r="D479" s="170" t="s">
        <v>150</v>
      </c>
      <c r="E479" s="171" t="s">
        <v>723</v>
      </c>
      <c r="F479" s="172" t="s">
        <v>724</v>
      </c>
      <c r="G479" s="173" t="s">
        <v>153</v>
      </c>
      <c r="H479" s="174">
        <v>9</v>
      </c>
      <c r="I479" s="175"/>
      <c r="J479" s="176">
        <f>ROUND(I479*H479,2)</f>
        <v>0</v>
      </c>
      <c r="K479" s="177"/>
      <c r="L479" s="40"/>
      <c r="M479" s="178" t="s">
        <v>1</v>
      </c>
      <c r="N479" s="179" t="s">
        <v>50</v>
      </c>
      <c r="O479" s="78"/>
      <c r="P479" s="180">
        <f>O479*H479</f>
        <v>0</v>
      </c>
      <c r="Q479" s="180">
        <v>0</v>
      </c>
      <c r="R479" s="180">
        <f>Q479*H479</f>
        <v>0</v>
      </c>
      <c r="S479" s="180">
        <v>0</v>
      </c>
      <c r="T479" s="181">
        <f>S479*H479</f>
        <v>0</v>
      </c>
      <c r="U479" s="39"/>
      <c r="V479" s="39"/>
      <c r="W479" s="39"/>
      <c r="X479" s="39"/>
      <c r="Y479" s="39"/>
      <c r="Z479" s="39"/>
      <c r="AA479" s="39"/>
      <c r="AB479" s="39"/>
      <c r="AC479" s="39"/>
      <c r="AD479" s="39"/>
      <c r="AE479" s="39"/>
      <c r="AR479" s="182" t="s">
        <v>154</v>
      </c>
      <c r="AT479" s="182" t="s">
        <v>150</v>
      </c>
      <c r="AU479" s="182" t="s">
        <v>20</v>
      </c>
      <c r="AY479" s="19" t="s">
        <v>148</v>
      </c>
      <c r="BE479" s="183">
        <f>IF(N479="základní",J479,0)</f>
        <v>0</v>
      </c>
      <c r="BF479" s="183">
        <f>IF(N479="snížená",J479,0)</f>
        <v>0</v>
      </c>
      <c r="BG479" s="183">
        <f>IF(N479="zákl. přenesená",J479,0)</f>
        <v>0</v>
      </c>
      <c r="BH479" s="183">
        <f>IF(N479="sníž. přenesená",J479,0)</f>
        <v>0</v>
      </c>
      <c r="BI479" s="183">
        <f>IF(N479="nulová",J479,0)</f>
        <v>0</v>
      </c>
      <c r="BJ479" s="19" t="s">
        <v>90</v>
      </c>
      <c r="BK479" s="183">
        <f>ROUND(I479*H479,2)</f>
        <v>0</v>
      </c>
      <c r="BL479" s="19" t="s">
        <v>154</v>
      </c>
      <c r="BM479" s="182" t="s">
        <v>725</v>
      </c>
    </row>
    <row r="480" s="2" customFormat="1" ht="24.15" customHeight="1">
      <c r="A480" s="39"/>
      <c r="B480" s="169"/>
      <c r="C480" s="170" t="s">
        <v>726</v>
      </c>
      <c r="D480" s="170" t="s">
        <v>150</v>
      </c>
      <c r="E480" s="171" t="s">
        <v>727</v>
      </c>
      <c r="F480" s="172" t="s">
        <v>728</v>
      </c>
      <c r="G480" s="173" t="s">
        <v>153</v>
      </c>
      <c r="H480" s="174">
        <v>35.520000000000003</v>
      </c>
      <c r="I480" s="175"/>
      <c r="J480" s="176">
        <f>ROUND(I480*H480,2)</f>
        <v>0</v>
      </c>
      <c r="K480" s="177"/>
      <c r="L480" s="40"/>
      <c r="M480" s="178" t="s">
        <v>1</v>
      </c>
      <c r="N480" s="179" t="s">
        <v>50</v>
      </c>
      <c r="O480" s="78"/>
      <c r="P480" s="180">
        <f>O480*H480</f>
        <v>0</v>
      </c>
      <c r="Q480" s="180">
        <v>0</v>
      </c>
      <c r="R480" s="180">
        <f>Q480*H480</f>
        <v>0</v>
      </c>
      <c r="S480" s="180">
        <v>0</v>
      </c>
      <c r="T480" s="181">
        <f>S480*H480</f>
        <v>0</v>
      </c>
      <c r="U480" s="39"/>
      <c r="V480" s="39"/>
      <c r="W480" s="39"/>
      <c r="X480" s="39"/>
      <c r="Y480" s="39"/>
      <c r="Z480" s="39"/>
      <c r="AA480" s="39"/>
      <c r="AB480" s="39"/>
      <c r="AC480" s="39"/>
      <c r="AD480" s="39"/>
      <c r="AE480" s="39"/>
      <c r="AR480" s="182" t="s">
        <v>154</v>
      </c>
      <c r="AT480" s="182" t="s">
        <v>150</v>
      </c>
      <c r="AU480" s="182" t="s">
        <v>20</v>
      </c>
      <c r="AY480" s="19" t="s">
        <v>148</v>
      </c>
      <c r="BE480" s="183">
        <f>IF(N480="základní",J480,0)</f>
        <v>0</v>
      </c>
      <c r="BF480" s="183">
        <f>IF(N480="snížená",J480,0)</f>
        <v>0</v>
      </c>
      <c r="BG480" s="183">
        <f>IF(N480="zákl. přenesená",J480,0)</f>
        <v>0</v>
      </c>
      <c r="BH480" s="183">
        <f>IF(N480="sníž. přenesená",J480,0)</f>
        <v>0</v>
      </c>
      <c r="BI480" s="183">
        <f>IF(N480="nulová",J480,0)</f>
        <v>0</v>
      </c>
      <c r="BJ480" s="19" t="s">
        <v>90</v>
      </c>
      <c r="BK480" s="183">
        <f>ROUND(I480*H480,2)</f>
        <v>0</v>
      </c>
      <c r="BL480" s="19" t="s">
        <v>154</v>
      </c>
      <c r="BM480" s="182" t="s">
        <v>729</v>
      </c>
    </row>
    <row r="481" s="14" customFormat="1">
      <c r="A481" s="14"/>
      <c r="B481" s="192"/>
      <c r="C481" s="14"/>
      <c r="D481" s="185" t="s">
        <v>156</v>
      </c>
      <c r="E481" s="193" t="s">
        <v>1</v>
      </c>
      <c r="F481" s="194" t="s">
        <v>730</v>
      </c>
      <c r="G481" s="14"/>
      <c r="H481" s="195">
        <v>35.520000000000003</v>
      </c>
      <c r="I481" s="196"/>
      <c r="J481" s="14"/>
      <c r="K481" s="14"/>
      <c r="L481" s="192"/>
      <c r="M481" s="197"/>
      <c r="N481" s="198"/>
      <c r="O481" s="198"/>
      <c r="P481" s="198"/>
      <c r="Q481" s="198"/>
      <c r="R481" s="198"/>
      <c r="S481" s="198"/>
      <c r="T481" s="199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T481" s="193" t="s">
        <v>156</v>
      </c>
      <c r="AU481" s="193" t="s">
        <v>20</v>
      </c>
      <c r="AV481" s="14" t="s">
        <v>20</v>
      </c>
      <c r="AW481" s="14" t="s">
        <v>41</v>
      </c>
      <c r="AX481" s="14" t="s">
        <v>85</v>
      </c>
      <c r="AY481" s="193" t="s">
        <v>148</v>
      </c>
    </row>
    <row r="482" s="15" customFormat="1">
      <c r="A482" s="15"/>
      <c r="B482" s="200"/>
      <c r="C482" s="15"/>
      <c r="D482" s="185" t="s">
        <v>156</v>
      </c>
      <c r="E482" s="201" t="s">
        <v>1</v>
      </c>
      <c r="F482" s="202" t="s">
        <v>159</v>
      </c>
      <c r="G482" s="15"/>
      <c r="H482" s="203">
        <v>35.520000000000003</v>
      </c>
      <c r="I482" s="204"/>
      <c r="J482" s="15"/>
      <c r="K482" s="15"/>
      <c r="L482" s="200"/>
      <c r="M482" s="205"/>
      <c r="N482" s="206"/>
      <c r="O482" s="206"/>
      <c r="P482" s="206"/>
      <c r="Q482" s="206"/>
      <c r="R482" s="206"/>
      <c r="S482" s="206"/>
      <c r="T482" s="207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T482" s="201" t="s">
        <v>156</v>
      </c>
      <c r="AU482" s="201" t="s">
        <v>20</v>
      </c>
      <c r="AV482" s="15" t="s">
        <v>154</v>
      </c>
      <c r="AW482" s="15" t="s">
        <v>41</v>
      </c>
      <c r="AX482" s="15" t="s">
        <v>90</v>
      </c>
      <c r="AY482" s="201" t="s">
        <v>148</v>
      </c>
    </row>
    <row r="483" s="2" customFormat="1" ht="21.75" customHeight="1">
      <c r="A483" s="39"/>
      <c r="B483" s="169"/>
      <c r="C483" s="170" t="s">
        <v>731</v>
      </c>
      <c r="D483" s="170" t="s">
        <v>150</v>
      </c>
      <c r="E483" s="171" t="s">
        <v>732</v>
      </c>
      <c r="F483" s="172" t="s">
        <v>733</v>
      </c>
      <c r="G483" s="173" t="s">
        <v>153</v>
      </c>
      <c r="H483" s="174">
        <v>52.520000000000003</v>
      </c>
      <c r="I483" s="175"/>
      <c r="J483" s="176">
        <f>ROUND(I483*H483,2)</f>
        <v>0</v>
      </c>
      <c r="K483" s="177"/>
      <c r="L483" s="40"/>
      <c r="M483" s="178" t="s">
        <v>1</v>
      </c>
      <c r="N483" s="179" t="s">
        <v>50</v>
      </c>
      <c r="O483" s="78"/>
      <c r="P483" s="180">
        <f>O483*H483</f>
        <v>0</v>
      </c>
      <c r="Q483" s="180">
        <v>0.01</v>
      </c>
      <c r="R483" s="180">
        <f>Q483*H483</f>
        <v>0.5252</v>
      </c>
      <c r="S483" s="180">
        <v>0</v>
      </c>
      <c r="T483" s="181">
        <f>S483*H483</f>
        <v>0</v>
      </c>
      <c r="U483" s="39"/>
      <c r="V483" s="39"/>
      <c r="W483" s="39"/>
      <c r="X483" s="39"/>
      <c r="Y483" s="39"/>
      <c r="Z483" s="39"/>
      <c r="AA483" s="39"/>
      <c r="AB483" s="39"/>
      <c r="AC483" s="39"/>
      <c r="AD483" s="39"/>
      <c r="AE483" s="39"/>
      <c r="AR483" s="182" t="s">
        <v>154</v>
      </c>
      <c r="AT483" s="182" t="s">
        <v>150</v>
      </c>
      <c r="AU483" s="182" t="s">
        <v>20</v>
      </c>
      <c r="AY483" s="19" t="s">
        <v>148</v>
      </c>
      <c r="BE483" s="183">
        <f>IF(N483="základní",J483,0)</f>
        <v>0</v>
      </c>
      <c r="BF483" s="183">
        <f>IF(N483="snížená",J483,0)</f>
        <v>0</v>
      </c>
      <c r="BG483" s="183">
        <f>IF(N483="zákl. přenesená",J483,0)</f>
        <v>0</v>
      </c>
      <c r="BH483" s="183">
        <f>IF(N483="sníž. přenesená",J483,0)</f>
        <v>0</v>
      </c>
      <c r="BI483" s="183">
        <f>IF(N483="nulová",J483,0)</f>
        <v>0</v>
      </c>
      <c r="BJ483" s="19" t="s">
        <v>90</v>
      </c>
      <c r="BK483" s="183">
        <f>ROUND(I483*H483,2)</f>
        <v>0</v>
      </c>
      <c r="BL483" s="19" t="s">
        <v>154</v>
      </c>
      <c r="BM483" s="182" t="s">
        <v>734</v>
      </c>
    </row>
    <row r="484" s="13" customFormat="1">
      <c r="A484" s="13"/>
      <c r="B484" s="184"/>
      <c r="C484" s="13"/>
      <c r="D484" s="185" t="s">
        <v>156</v>
      </c>
      <c r="E484" s="186" t="s">
        <v>1</v>
      </c>
      <c r="F484" s="187" t="s">
        <v>735</v>
      </c>
      <c r="G484" s="13"/>
      <c r="H484" s="186" t="s">
        <v>1</v>
      </c>
      <c r="I484" s="188"/>
      <c r="J484" s="13"/>
      <c r="K484" s="13"/>
      <c r="L484" s="184"/>
      <c r="M484" s="189"/>
      <c r="N484" s="190"/>
      <c r="O484" s="190"/>
      <c r="P484" s="190"/>
      <c r="Q484" s="190"/>
      <c r="R484" s="190"/>
      <c r="S484" s="190"/>
      <c r="T484" s="191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T484" s="186" t="s">
        <v>156</v>
      </c>
      <c r="AU484" s="186" t="s">
        <v>20</v>
      </c>
      <c r="AV484" s="13" t="s">
        <v>90</v>
      </c>
      <c r="AW484" s="13" t="s">
        <v>41</v>
      </c>
      <c r="AX484" s="13" t="s">
        <v>85</v>
      </c>
      <c r="AY484" s="186" t="s">
        <v>148</v>
      </c>
    </row>
    <row r="485" s="13" customFormat="1">
      <c r="A485" s="13"/>
      <c r="B485" s="184"/>
      <c r="C485" s="13"/>
      <c r="D485" s="185" t="s">
        <v>156</v>
      </c>
      <c r="E485" s="186" t="s">
        <v>1</v>
      </c>
      <c r="F485" s="187" t="s">
        <v>686</v>
      </c>
      <c r="G485" s="13"/>
      <c r="H485" s="186" t="s">
        <v>1</v>
      </c>
      <c r="I485" s="188"/>
      <c r="J485" s="13"/>
      <c r="K485" s="13"/>
      <c r="L485" s="184"/>
      <c r="M485" s="189"/>
      <c r="N485" s="190"/>
      <c r="O485" s="190"/>
      <c r="P485" s="190"/>
      <c r="Q485" s="190"/>
      <c r="R485" s="190"/>
      <c r="S485" s="190"/>
      <c r="T485" s="191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186" t="s">
        <v>156</v>
      </c>
      <c r="AU485" s="186" t="s">
        <v>20</v>
      </c>
      <c r="AV485" s="13" t="s">
        <v>90</v>
      </c>
      <c r="AW485" s="13" t="s">
        <v>41</v>
      </c>
      <c r="AX485" s="13" t="s">
        <v>85</v>
      </c>
      <c r="AY485" s="186" t="s">
        <v>148</v>
      </c>
    </row>
    <row r="486" s="14" customFormat="1">
      <c r="A486" s="14"/>
      <c r="B486" s="192"/>
      <c r="C486" s="14"/>
      <c r="D486" s="185" t="s">
        <v>156</v>
      </c>
      <c r="E486" s="193" t="s">
        <v>1</v>
      </c>
      <c r="F486" s="194" t="s">
        <v>687</v>
      </c>
      <c r="G486" s="14"/>
      <c r="H486" s="195">
        <v>2.52</v>
      </c>
      <c r="I486" s="196"/>
      <c r="J486" s="14"/>
      <c r="K486" s="14"/>
      <c r="L486" s="192"/>
      <c r="M486" s="197"/>
      <c r="N486" s="198"/>
      <c r="O486" s="198"/>
      <c r="P486" s="198"/>
      <c r="Q486" s="198"/>
      <c r="R486" s="198"/>
      <c r="S486" s="198"/>
      <c r="T486" s="199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T486" s="193" t="s">
        <v>156</v>
      </c>
      <c r="AU486" s="193" t="s">
        <v>20</v>
      </c>
      <c r="AV486" s="14" t="s">
        <v>20</v>
      </c>
      <c r="AW486" s="14" t="s">
        <v>41</v>
      </c>
      <c r="AX486" s="14" t="s">
        <v>85</v>
      </c>
      <c r="AY486" s="193" t="s">
        <v>148</v>
      </c>
    </row>
    <row r="487" s="13" customFormat="1">
      <c r="A487" s="13"/>
      <c r="B487" s="184"/>
      <c r="C487" s="13"/>
      <c r="D487" s="185" t="s">
        <v>156</v>
      </c>
      <c r="E487" s="186" t="s">
        <v>1</v>
      </c>
      <c r="F487" s="187" t="s">
        <v>678</v>
      </c>
      <c r="G487" s="13"/>
      <c r="H487" s="186" t="s">
        <v>1</v>
      </c>
      <c r="I487" s="188"/>
      <c r="J487" s="13"/>
      <c r="K487" s="13"/>
      <c r="L487" s="184"/>
      <c r="M487" s="189"/>
      <c r="N487" s="190"/>
      <c r="O487" s="190"/>
      <c r="P487" s="190"/>
      <c r="Q487" s="190"/>
      <c r="R487" s="190"/>
      <c r="S487" s="190"/>
      <c r="T487" s="191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186" t="s">
        <v>156</v>
      </c>
      <c r="AU487" s="186" t="s">
        <v>20</v>
      </c>
      <c r="AV487" s="13" t="s">
        <v>90</v>
      </c>
      <c r="AW487" s="13" t="s">
        <v>41</v>
      </c>
      <c r="AX487" s="13" t="s">
        <v>85</v>
      </c>
      <c r="AY487" s="186" t="s">
        <v>148</v>
      </c>
    </row>
    <row r="488" s="14" customFormat="1">
      <c r="A488" s="14"/>
      <c r="B488" s="192"/>
      <c r="C488" s="14"/>
      <c r="D488" s="185" t="s">
        <v>156</v>
      </c>
      <c r="E488" s="193" t="s">
        <v>1</v>
      </c>
      <c r="F488" s="194" t="s">
        <v>379</v>
      </c>
      <c r="G488" s="14"/>
      <c r="H488" s="195">
        <v>44</v>
      </c>
      <c r="I488" s="196"/>
      <c r="J488" s="14"/>
      <c r="K488" s="14"/>
      <c r="L488" s="192"/>
      <c r="M488" s="197"/>
      <c r="N488" s="198"/>
      <c r="O488" s="198"/>
      <c r="P488" s="198"/>
      <c r="Q488" s="198"/>
      <c r="R488" s="198"/>
      <c r="S488" s="198"/>
      <c r="T488" s="199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T488" s="193" t="s">
        <v>156</v>
      </c>
      <c r="AU488" s="193" t="s">
        <v>20</v>
      </c>
      <c r="AV488" s="14" t="s">
        <v>20</v>
      </c>
      <c r="AW488" s="14" t="s">
        <v>41</v>
      </c>
      <c r="AX488" s="14" t="s">
        <v>85</v>
      </c>
      <c r="AY488" s="193" t="s">
        <v>148</v>
      </c>
    </row>
    <row r="489" s="13" customFormat="1">
      <c r="A489" s="13"/>
      <c r="B489" s="184"/>
      <c r="C489" s="13"/>
      <c r="D489" s="185" t="s">
        <v>156</v>
      </c>
      <c r="E489" s="186" t="s">
        <v>1</v>
      </c>
      <c r="F489" s="187" t="s">
        <v>711</v>
      </c>
      <c r="G489" s="13"/>
      <c r="H489" s="186" t="s">
        <v>1</v>
      </c>
      <c r="I489" s="188"/>
      <c r="J489" s="13"/>
      <c r="K489" s="13"/>
      <c r="L489" s="184"/>
      <c r="M489" s="189"/>
      <c r="N489" s="190"/>
      <c r="O489" s="190"/>
      <c r="P489" s="190"/>
      <c r="Q489" s="190"/>
      <c r="R489" s="190"/>
      <c r="S489" s="190"/>
      <c r="T489" s="191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186" t="s">
        <v>156</v>
      </c>
      <c r="AU489" s="186" t="s">
        <v>20</v>
      </c>
      <c r="AV489" s="13" t="s">
        <v>90</v>
      </c>
      <c r="AW489" s="13" t="s">
        <v>41</v>
      </c>
      <c r="AX489" s="13" t="s">
        <v>85</v>
      </c>
      <c r="AY489" s="186" t="s">
        <v>148</v>
      </c>
    </row>
    <row r="490" s="14" customFormat="1">
      <c r="A490" s="14"/>
      <c r="B490" s="192"/>
      <c r="C490" s="14"/>
      <c r="D490" s="185" t="s">
        <v>156</v>
      </c>
      <c r="E490" s="193" t="s">
        <v>1</v>
      </c>
      <c r="F490" s="194" t="s">
        <v>175</v>
      </c>
      <c r="G490" s="14"/>
      <c r="H490" s="195">
        <v>6</v>
      </c>
      <c r="I490" s="196"/>
      <c r="J490" s="14"/>
      <c r="K490" s="14"/>
      <c r="L490" s="192"/>
      <c r="M490" s="197"/>
      <c r="N490" s="198"/>
      <c r="O490" s="198"/>
      <c r="P490" s="198"/>
      <c r="Q490" s="198"/>
      <c r="R490" s="198"/>
      <c r="S490" s="198"/>
      <c r="T490" s="199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T490" s="193" t="s">
        <v>156</v>
      </c>
      <c r="AU490" s="193" t="s">
        <v>20</v>
      </c>
      <c r="AV490" s="14" t="s">
        <v>20</v>
      </c>
      <c r="AW490" s="14" t="s">
        <v>41</v>
      </c>
      <c r="AX490" s="14" t="s">
        <v>85</v>
      </c>
      <c r="AY490" s="193" t="s">
        <v>148</v>
      </c>
    </row>
    <row r="491" s="15" customFormat="1">
      <c r="A491" s="15"/>
      <c r="B491" s="200"/>
      <c r="C491" s="15"/>
      <c r="D491" s="185" t="s">
        <v>156</v>
      </c>
      <c r="E491" s="201" t="s">
        <v>1</v>
      </c>
      <c r="F491" s="202" t="s">
        <v>159</v>
      </c>
      <c r="G491" s="15"/>
      <c r="H491" s="203">
        <v>52.520000000000003</v>
      </c>
      <c r="I491" s="204"/>
      <c r="J491" s="15"/>
      <c r="K491" s="15"/>
      <c r="L491" s="200"/>
      <c r="M491" s="205"/>
      <c r="N491" s="206"/>
      <c r="O491" s="206"/>
      <c r="P491" s="206"/>
      <c r="Q491" s="206"/>
      <c r="R491" s="206"/>
      <c r="S491" s="206"/>
      <c r="T491" s="207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T491" s="201" t="s">
        <v>156</v>
      </c>
      <c r="AU491" s="201" t="s">
        <v>20</v>
      </c>
      <c r="AV491" s="15" t="s">
        <v>154</v>
      </c>
      <c r="AW491" s="15" t="s">
        <v>41</v>
      </c>
      <c r="AX491" s="15" t="s">
        <v>90</v>
      </c>
      <c r="AY491" s="201" t="s">
        <v>148</v>
      </c>
    </row>
    <row r="492" s="2" customFormat="1" ht="24.15" customHeight="1">
      <c r="A492" s="39"/>
      <c r="B492" s="169"/>
      <c r="C492" s="170" t="s">
        <v>736</v>
      </c>
      <c r="D492" s="170" t="s">
        <v>150</v>
      </c>
      <c r="E492" s="171" t="s">
        <v>737</v>
      </c>
      <c r="F492" s="172" t="s">
        <v>738</v>
      </c>
      <c r="G492" s="173" t="s">
        <v>153</v>
      </c>
      <c r="H492" s="174">
        <v>18</v>
      </c>
      <c r="I492" s="175"/>
      <c r="J492" s="176">
        <f>ROUND(I492*H492,2)</f>
        <v>0</v>
      </c>
      <c r="K492" s="177"/>
      <c r="L492" s="40"/>
      <c r="M492" s="178" t="s">
        <v>1</v>
      </c>
      <c r="N492" s="179" t="s">
        <v>50</v>
      </c>
      <c r="O492" s="78"/>
      <c r="P492" s="180">
        <f>O492*H492</f>
        <v>0</v>
      </c>
      <c r="Q492" s="180">
        <v>0.010670000000000001</v>
      </c>
      <c r="R492" s="180">
        <f>Q492*H492</f>
        <v>0.19206000000000001</v>
      </c>
      <c r="S492" s="180">
        <v>0</v>
      </c>
      <c r="T492" s="181">
        <f>S492*H492</f>
        <v>0</v>
      </c>
      <c r="U492" s="39"/>
      <c r="V492" s="39"/>
      <c r="W492" s="39"/>
      <c r="X492" s="39"/>
      <c r="Y492" s="39"/>
      <c r="Z492" s="39"/>
      <c r="AA492" s="39"/>
      <c r="AB492" s="39"/>
      <c r="AC492" s="39"/>
      <c r="AD492" s="39"/>
      <c r="AE492" s="39"/>
      <c r="AR492" s="182" t="s">
        <v>154</v>
      </c>
      <c r="AT492" s="182" t="s">
        <v>150</v>
      </c>
      <c r="AU492" s="182" t="s">
        <v>20</v>
      </c>
      <c r="AY492" s="19" t="s">
        <v>148</v>
      </c>
      <c r="BE492" s="183">
        <f>IF(N492="základní",J492,0)</f>
        <v>0</v>
      </c>
      <c r="BF492" s="183">
        <f>IF(N492="snížená",J492,0)</f>
        <v>0</v>
      </c>
      <c r="BG492" s="183">
        <f>IF(N492="zákl. přenesená",J492,0)</f>
        <v>0</v>
      </c>
      <c r="BH492" s="183">
        <f>IF(N492="sníž. přenesená",J492,0)</f>
        <v>0</v>
      </c>
      <c r="BI492" s="183">
        <f>IF(N492="nulová",J492,0)</f>
        <v>0</v>
      </c>
      <c r="BJ492" s="19" t="s">
        <v>90</v>
      </c>
      <c r="BK492" s="183">
        <f>ROUND(I492*H492,2)</f>
        <v>0</v>
      </c>
      <c r="BL492" s="19" t="s">
        <v>154</v>
      </c>
      <c r="BM492" s="182" t="s">
        <v>739</v>
      </c>
    </row>
    <row r="493" s="13" customFormat="1">
      <c r="A493" s="13"/>
      <c r="B493" s="184"/>
      <c r="C493" s="13"/>
      <c r="D493" s="185" t="s">
        <v>156</v>
      </c>
      <c r="E493" s="186" t="s">
        <v>1</v>
      </c>
      <c r="F493" s="187" t="s">
        <v>735</v>
      </c>
      <c r="G493" s="13"/>
      <c r="H493" s="186" t="s">
        <v>1</v>
      </c>
      <c r="I493" s="188"/>
      <c r="J493" s="13"/>
      <c r="K493" s="13"/>
      <c r="L493" s="184"/>
      <c r="M493" s="189"/>
      <c r="N493" s="190"/>
      <c r="O493" s="190"/>
      <c r="P493" s="190"/>
      <c r="Q493" s="190"/>
      <c r="R493" s="190"/>
      <c r="S493" s="190"/>
      <c r="T493" s="191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186" t="s">
        <v>156</v>
      </c>
      <c r="AU493" s="186" t="s">
        <v>20</v>
      </c>
      <c r="AV493" s="13" t="s">
        <v>90</v>
      </c>
      <c r="AW493" s="13" t="s">
        <v>41</v>
      </c>
      <c r="AX493" s="13" t="s">
        <v>85</v>
      </c>
      <c r="AY493" s="186" t="s">
        <v>148</v>
      </c>
    </row>
    <row r="494" s="13" customFormat="1">
      <c r="A494" s="13"/>
      <c r="B494" s="184"/>
      <c r="C494" s="13"/>
      <c r="D494" s="185" t="s">
        <v>156</v>
      </c>
      <c r="E494" s="186" t="s">
        <v>1</v>
      </c>
      <c r="F494" s="187" t="s">
        <v>692</v>
      </c>
      <c r="G494" s="13"/>
      <c r="H494" s="186" t="s">
        <v>1</v>
      </c>
      <c r="I494" s="188"/>
      <c r="J494" s="13"/>
      <c r="K494" s="13"/>
      <c r="L494" s="184"/>
      <c r="M494" s="189"/>
      <c r="N494" s="190"/>
      <c r="O494" s="190"/>
      <c r="P494" s="190"/>
      <c r="Q494" s="190"/>
      <c r="R494" s="190"/>
      <c r="S494" s="190"/>
      <c r="T494" s="191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T494" s="186" t="s">
        <v>156</v>
      </c>
      <c r="AU494" s="186" t="s">
        <v>20</v>
      </c>
      <c r="AV494" s="13" t="s">
        <v>90</v>
      </c>
      <c r="AW494" s="13" t="s">
        <v>41</v>
      </c>
      <c r="AX494" s="13" t="s">
        <v>85</v>
      </c>
      <c r="AY494" s="186" t="s">
        <v>148</v>
      </c>
    </row>
    <row r="495" s="14" customFormat="1">
      <c r="A495" s="14"/>
      <c r="B495" s="192"/>
      <c r="C495" s="14"/>
      <c r="D495" s="185" t="s">
        <v>156</v>
      </c>
      <c r="E495" s="193" t="s">
        <v>1</v>
      </c>
      <c r="F495" s="194" t="s">
        <v>192</v>
      </c>
      <c r="G495" s="14"/>
      <c r="H495" s="195">
        <v>9</v>
      </c>
      <c r="I495" s="196"/>
      <c r="J495" s="14"/>
      <c r="K495" s="14"/>
      <c r="L495" s="192"/>
      <c r="M495" s="197"/>
      <c r="N495" s="198"/>
      <c r="O495" s="198"/>
      <c r="P495" s="198"/>
      <c r="Q495" s="198"/>
      <c r="R495" s="198"/>
      <c r="S495" s="198"/>
      <c r="T495" s="199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T495" s="193" t="s">
        <v>156</v>
      </c>
      <c r="AU495" s="193" t="s">
        <v>20</v>
      </c>
      <c r="AV495" s="14" t="s">
        <v>20</v>
      </c>
      <c r="AW495" s="14" t="s">
        <v>41</v>
      </c>
      <c r="AX495" s="14" t="s">
        <v>85</v>
      </c>
      <c r="AY495" s="193" t="s">
        <v>148</v>
      </c>
    </row>
    <row r="496" s="13" customFormat="1">
      <c r="A496" s="13"/>
      <c r="B496" s="184"/>
      <c r="C496" s="13"/>
      <c r="D496" s="185" t="s">
        <v>156</v>
      </c>
      <c r="E496" s="186" t="s">
        <v>1</v>
      </c>
      <c r="F496" s="187" t="s">
        <v>693</v>
      </c>
      <c r="G496" s="13"/>
      <c r="H496" s="186" t="s">
        <v>1</v>
      </c>
      <c r="I496" s="188"/>
      <c r="J496" s="13"/>
      <c r="K496" s="13"/>
      <c r="L496" s="184"/>
      <c r="M496" s="189"/>
      <c r="N496" s="190"/>
      <c r="O496" s="190"/>
      <c r="P496" s="190"/>
      <c r="Q496" s="190"/>
      <c r="R496" s="190"/>
      <c r="S496" s="190"/>
      <c r="T496" s="191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186" t="s">
        <v>156</v>
      </c>
      <c r="AU496" s="186" t="s">
        <v>20</v>
      </c>
      <c r="AV496" s="13" t="s">
        <v>90</v>
      </c>
      <c r="AW496" s="13" t="s">
        <v>41</v>
      </c>
      <c r="AX496" s="13" t="s">
        <v>85</v>
      </c>
      <c r="AY496" s="186" t="s">
        <v>148</v>
      </c>
    </row>
    <row r="497" s="14" customFormat="1">
      <c r="A497" s="14"/>
      <c r="B497" s="192"/>
      <c r="C497" s="14"/>
      <c r="D497" s="185" t="s">
        <v>156</v>
      </c>
      <c r="E497" s="193" t="s">
        <v>1</v>
      </c>
      <c r="F497" s="194" t="s">
        <v>192</v>
      </c>
      <c r="G497" s="14"/>
      <c r="H497" s="195">
        <v>9</v>
      </c>
      <c r="I497" s="196"/>
      <c r="J497" s="14"/>
      <c r="K497" s="14"/>
      <c r="L497" s="192"/>
      <c r="M497" s="197"/>
      <c r="N497" s="198"/>
      <c r="O497" s="198"/>
      <c r="P497" s="198"/>
      <c r="Q497" s="198"/>
      <c r="R497" s="198"/>
      <c r="S497" s="198"/>
      <c r="T497" s="199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T497" s="193" t="s">
        <v>156</v>
      </c>
      <c r="AU497" s="193" t="s">
        <v>20</v>
      </c>
      <c r="AV497" s="14" t="s">
        <v>20</v>
      </c>
      <c r="AW497" s="14" t="s">
        <v>41</v>
      </c>
      <c r="AX497" s="14" t="s">
        <v>85</v>
      </c>
      <c r="AY497" s="193" t="s">
        <v>148</v>
      </c>
    </row>
    <row r="498" s="15" customFormat="1">
      <c r="A498" s="15"/>
      <c r="B498" s="200"/>
      <c r="C498" s="15"/>
      <c r="D498" s="185" t="s">
        <v>156</v>
      </c>
      <c r="E498" s="201" t="s">
        <v>1</v>
      </c>
      <c r="F498" s="202" t="s">
        <v>159</v>
      </c>
      <c r="G498" s="15"/>
      <c r="H498" s="203">
        <v>18</v>
      </c>
      <c r="I498" s="204"/>
      <c r="J498" s="15"/>
      <c r="K498" s="15"/>
      <c r="L498" s="200"/>
      <c r="M498" s="205"/>
      <c r="N498" s="206"/>
      <c r="O498" s="206"/>
      <c r="P498" s="206"/>
      <c r="Q498" s="206"/>
      <c r="R498" s="206"/>
      <c r="S498" s="206"/>
      <c r="T498" s="207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  <c r="AE498" s="15"/>
      <c r="AT498" s="201" t="s">
        <v>156</v>
      </c>
      <c r="AU498" s="201" t="s">
        <v>20</v>
      </c>
      <c r="AV498" s="15" t="s">
        <v>154</v>
      </c>
      <c r="AW498" s="15" t="s">
        <v>41</v>
      </c>
      <c r="AX498" s="15" t="s">
        <v>90</v>
      </c>
      <c r="AY498" s="201" t="s">
        <v>148</v>
      </c>
    </row>
    <row r="499" s="2" customFormat="1" ht="24.15" customHeight="1">
      <c r="A499" s="39"/>
      <c r="B499" s="169"/>
      <c r="C499" s="170" t="s">
        <v>740</v>
      </c>
      <c r="D499" s="170" t="s">
        <v>150</v>
      </c>
      <c r="E499" s="171" t="s">
        <v>741</v>
      </c>
      <c r="F499" s="172" t="s">
        <v>742</v>
      </c>
      <c r="G499" s="173" t="s">
        <v>153</v>
      </c>
      <c r="H499" s="174">
        <v>18</v>
      </c>
      <c r="I499" s="175"/>
      <c r="J499" s="176">
        <f>ROUND(I499*H499,2)</f>
        <v>0</v>
      </c>
      <c r="K499" s="177"/>
      <c r="L499" s="40"/>
      <c r="M499" s="178" t="s">
        <v>1</v>
      </c>
      <c r="N499" s="179" t="s">
        <v>50</v>
      </c>
      <c r="O499" s="78"/>
      <c r="P499" s="180">
        <f>O499*H499</f>
        <v>0</v>
      </c>
      <c r="Q499" s="180">
        <v>0.0089099999999999995</v>
      </c>
      <c r="R499" s="180">
        <f>Q499*H499</f>
        <v>0.16038</v>
      </c>
      <c r="S499" s="180">
        <v>0</v>
      </c>
      <c r="T499" s="181">
        <f>S499*H499</f>
        <v>0</v>
      </c>
      <c r="U499" s="39"/>
      <c r="V499" s="39"/>
      <c r="W499" s="39"/>
      <c r="X499" s="39"/>
      <c r="Y499" s="39"/>
      <c r="Z499" s="39"/>
      <c r="AA499" s="39"/>
      <c r="AB499" s="39"/>
      <c r="AC499" s="39"/>
      <c r="AD499" s="39"/>
      <c r="AE499" s="39"/>
      <c r="AR499" s="182" t="s">
        <v>154</v>
      </c>
      <c r="AT499" s="182" t="s">
        <v>150</v>
      </c>
      <c r="AU499" s="182" t="s">
        <v>20</v>
      </c>
      <c r="AY499" s="19" t="s">
        <v>148</v>
      </c>
      <c r="BE499" s="183">
        <f>IF(N499="základní",J499,0)</f>
        <v>0</v>
      </c>
      <c r="BF499" s="183">
        <f>IF(N499="snížená",J499,0)</f>
        <v>0</v>
      </c>
      <c r="BG499" s="183">
        <f>IF(N499="zákl. přenesená",J499,0)</f>
        <v>0</v>
      </c>
      <c r="BH499" s="183">
        <f>IF(N499="sníž. přenesená",J499,0)</f>
        <v>0</v>
      </c>
      <c r="BI499" s="183">
        <f>IF(N499="nulová",J499,0)</f>
        <v>0</v>
      </c>
      <c r="BJ499" s="19" t="s">
        <v>90</v>
      </c>
      <c r="BK499" s="183">
        <f>ROUND(I499*H499,2)</f>
        <v>0</v>
      </c>
      <c r="BL499" s="19" t="s">
        <v>154</v>
      </c>
      <c r="BM499" s="182" t="s">
        <v>743</v>
      </c>
    </row>
    <row r="500" s="13" customFormat="1">
      <c r="A500" s="13"/>
      <c r="B500" s="184"/>
      <c r="C500" s="13"/>
      <c r="D500" s="185" t="s">
        <v>156</v>
      </c>
      <c r="E500" s="186" t="s">
        <v>1</v>
      </c>
      <c r="F500" s="187" t="s">
        <v>735</v>
      </c>
      <c r="G500" s="13"/>
      <c r="H500" s="186" t="s">
        <v>1</v>
      </c>
      <c r="I500" s="188"/>
      <c r="J500" s="13"/>
      <c r="K500" s="13"/>
      <c r="L500" s="184"/>
      <c r="M500" s="189"/>
      <c r="N500" s="190"/>
      <c r="O500" s="190"/>
      <c r="P500" s="190"/>
      <c r="Q500" s="190"/>
      <c r="R500" s="190"/>
      <c r="S500" s="190"/>
      <c r="T500" s="191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186" t="s">
        <v>156</v>
      </c>
      <c r="AU500" s="186" t="s">
        <v>20</v>
      </c>
      <c r="AV500" s="13" t="s">
        <v>90</v>
      </c>
      <c r="AW500" s="13" t="s">
        <v>41</v>
      </c>
      <c r="AX500" s="13" t="s">
        <v>85</v>
      </c>
      <c r="AY500" s="186" t="s">
        <v>148</v>
      </c>
    </row>
    <row r="501" s="13" customFormat="1">
      <c r="A501" s="13"/>
      <c r="B501" s="184"/>
      <c r="C501" s="13"/>
      <c r="D501" s="185" t="s">
        <v>156</v>
      </c>
      <c r="E501" s="186" t="s">
        <v>1</v>
      </c>
      <c r="F501" s="187" t="s">
        <v>685</v>
      </c>
      <c r="G501" s="13"/>
      <c r="H501" s="186" t="s">
        <v>1</v>
      </c>
      <c r="I501" s="188"/>
      <c r="J501" s="13"/>
      <c r="K501" s="13"/>
      <c r="L501" s="184"/>
      <c r="M501" s="189"/>
      <c r="N501" s="190"/>
      <c r="O501" s="190"/>
      <c r="P501" s="190"/>
      <c r="Q501" s="190"/>
      <c r="R501" s="190"/>
      <c r="S501" s="190"/>
      <c r="T501" s="191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186" t="s">
        <v>156</v>
      </c>
      <c r="AU501" s="186" t="s">
        <v>20</v>
      </c>
      <c r="AV501" s="13" t="s">
        <v>90</v>
      </c>
      <c r="AW501" s="13" t="s">
        <v>41</v>
      </c>
      <c r="AX501" s="13" t="s">
        <v>85</v>
      </c>
      <c r="AY501" s="186" t="s">
        <v>148</v>
      </c>
    </row>
    <row r="502" s="14" customFormat="1">
      <c r="A502" s="14"/>
      <c r="B502" s="192"/>
      <c r="C502" s="14"/>
      <c r="D502" s="185" t="s">
        <v>156</v>
      </c>
      <c r="E502" s="193" t="s">
        <v>1</v>
      </c>
      <c r="F502" s="194" t="s">
        <v>192</v>
      </c>
      <c r="G502" s="14"/>
      <c r="H502" s="195">
        <v>9</v>
      </c>
      <c r="I502" s="196"/>
      <c r="J502" s="14"/>
      <c r="K502" s="14"/>
      <c r="L502" s="192"/>
      <c r="M502" s="197"/>
      <c r="N502" s="198"/>
      <c r="O502" s="198"/>
      <c r="P502" s="198"/>
      <c r="Q502" s="198"/>
      <c r="R502" s="198"/>
      <c r="S502" s="198"/>
      <c r="T502" s="199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T502" s="193" t="s">
        <v>156</v>
      </c>
      <c r="AU502" s="193" t="s">
        <v>20</v>
      </c>
      <c r="AV502" s="14" t="s">
        <v>20</v>
      </c>
      <c r="AW502" s="14" t="s">
        <v>41</v>
      </c>
      <c r="AX502" s="14" t="s">
        <v>85</v>
      </c>
      <c r="AY502" s="193" t="s">
        <v>148</v>
      </c>
    </row>
    <row r="503" s="13" customFormat="1">
      <c r="A503" s="13"/>
      <c r="B503" s="184"/>
      <c r="C503" s="13"/>
      <c r="D503" s="185" t="s">
        <v>156</v>
      </c>
      <c r="E503" s="186" t="s">
        <v>1</v>
      </c>
      <c r="F503" s="187" t="s">
        <v>679</v>
      </c>
      <c r="G503" s="13"/>
      <c r="H503" s="186" t="s">
        <v>1</v>
      </c>
      <c r="I503" s="188"/>
      <c r="J503" s="13"/>
      <c r="K503" s="13"/>
      <c r="L503" s="184"/>
      <c r="M503" s="189"/>
      <c r="N503" s="190"/>
      <c r="O503" s="190"/>
      <c r="P503" s="190"/>
      <c r="Q503" s="190"/>
      <c r="R503" s="190"/>
      <c r="S503" s="190"/>
      <c r="T503" s="191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186" t="s">
        <v>156</v>
      </c>
      <c r="AU503" s="186" t="s">
        <v>20</v>
      </c>
      <c r="AV503" s="13" t="s">
        <v>90</v>
      </c>
      <c r="AW503" s="13" t="s">
        <v>41</v>
      </c>
      <c r="AX503" s="13" t="s">
        <v>85</v>
      </c>
      <c r="AY503" s="186" t="s">
        <v>148</v>
      </c>
    </row>
    <row r="504" s="14" customFormat="1">
      <c r="A504" s="14"/>
      <c r="B504" s="192"/>
      <c r="C504" s="14"/>
      <c r="D504" s="185" t="s">
        <v>156</v>
      </c>
      <c r="E504" s="193" t="s">
        <v>1</v>
      </c>
      <c r="F504" s="194" t="s">
        <v>192</v>
      </c>
      <c r="G504" s="14"/>
      <c r="H504" s="195">
        <v>9</v>
      </c>
      <c r="I504" s="196"/>
      <c r="J504" s="14"/>
      <c r="K504" s="14"/>
      <c r="L504" s="192"/>
      <c r="M504" s="197"/>
      <c r="N504" s="198"/>
      <c r="O504" s="198"/>
      <c r="P504" s="198"/>
      <c r="Q504" s="198"/>
      <c r="R504" s="198"/>
      <c r="S504" s="198"/>
      <c r="T504" s="199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T504" s="193" t="s">
        <v>156</v>
      </c>
      <c r="AU504" s="193" t="s">
        <v>20</v>
      </c>
      <c r="AV504" s="14" t="s">
        <v>20</v>
      </c>
      <c r="AW504" s="14" t="s">
        <v>41</v>
      </c>
      <c r="AX504" s="14" t="s">
        <v>85</v>
      </c>
      <c r="AY504" s="193" t="s">
        <v>148</v>
      </c>
    </row>
    <row r="505" s="15" customFormat="1">
      <c r="A505" s="15"/>
      <c r="B505" s="200"/>
      <c r="C505" s="15"/>
      <c r="D505" s="185" t="s">
        <v>156</v>
      </c>
      <c r="E505" s="201" t="s">
        <v>1</v>
      </c>
      <c r="F505" s="202" t="s">
        <v>159</v>
      </c>
      <c r="G505" s="15"/>
      <c r="H505" s="203">
        <v>18</v>
      </c>
      <c r="I505" s="204"/>
      <c r="J505" s="15"/>
      <c r="K505" s="15"/>
      <c r="L505" s="200"/>
      <c r="M505" s="205"/>
      <c r="N505" s="206"/>
      <c r="O505" s="206"/>
      <c r="P505" s="206"/>
      <c r="Q505" s="206"/>
      <c r="R505" s="206"/>
      <c r="S505" s="206"/>
      <c r="T505" s="207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  <c r="AE505" s="15"/>
      <c r="AT505" s="201" t="s">
        <v>156</v>
      </c>
      <c r="AU505" s="201" t="s">
        <v>20</v>
      </c>
      <c r="AV505" s="15" t="s">
        <v>154</v>
      </c>
      <c r="AW505" s="15" t="s">
        <v>41</v>
      </c>
      <c r="AX505" s="15" t="s">
        <v>90</v>
      </c>
      <c r="AY505" s="201" t="s">
        <v>148</v>
      </c>
    </row>
    <row r="506" s="2" customFormat="1" ht="24.15" customHeight="1">
      <c r="A506" s="39"/>
      <c r="B506" s="169"/>
      <c r="C506" s="170" t="s">
        <v>744</v>
      </c>
      <c r="D506" s="170" t="s">
        <v>150</v>
      </c>
      <c r="E506" s="171" t="s">
        <v>745</v>
      </c>
      <c r="F506" s="172" t="s">
        <v>746</v>
      </c>
      <c r="G506" s="173" t="s">
        <v>153</v>
      </c>
      <c r="H506" s="174">
        <v>9</v>
      </c>
      <c r="I506" s="175"/>
      <c r="J506" s="176">
        <f>ROUND(I506*H506,2)</f>
        <v>0</v>
      </c>
      <c r="K506" s="177"/>
      <c r="L506" s="40"/>
      <c r="M506" s="178" t="s">
        <v>1</v>
      </c>
      <c r="N506" s="179" t="s">
        <v>50</v>
      </c>
      <c r="O506" s="78"/>
      <c r="P506" s="180">
        <f>O506*H506</f>
        <v>0</v>
      </c>
      <c r="Q506" s="180">
        <v>0</v>
      </c>
      <c r="R506" s="180">
        <f>Q506*H506</f>
        <v>0</v>
      </c>
      <c r="S506" s="180">
        <v>0</v>
      </c>
      <c r="T506" s="181">
        <f>S506*H506</f>
        <v>0</v>
      </c>
      <c r="U506" s="39"/>
      <c r="V506" s="39"/>
      <c r="W506" s="39"/>
      <c r="X506" s="39"/>
      <c r="Y506" s="39"/>
      <c r="Z506" s="39"/>
      <c r="AA506" s="39"/>
      <c r="AB506" s="39"/>
      <c r="AC506" s="39"/>
      <c r="AD506" s="39"/>
      <c r="AE506" s="39"/>
      <c r="AR506" s="182" t="s">
        <v>154</v>
      </c>
      <c r="AT506" s="182" t="s">
        <v>150</v>
      </c>
      <c r="AU506" s="182" t="s">
        <v>20</v>
      </c>
      <c r="AY506" s="19" t="s">
        <v>148</v>
      </c>
      <c r="BE506" s="183">
        <f>IF(N506="základní",J506,0)</f>
        <v>0</v>
      </c>
      <c r="BF506" s="183">
        <f>IF(N506="snížená",J506,0)</f>
        <v>0</v>
      </c>
      <c r="BG506" s="183">
        <f>IF(N506="zákl. přenesená",J506,0)</f>
        <v>0</v>
      </c>
      <c r="BH506" s="183">
        <f>IF(N506="sníž. přenesená",J506,0)</f>
        <v>0</v>
      </c>
      <c r="BI506" s="183">
        <f>IF(N506="nulová",J506,0)</f>
        <v>0</v>
      </c>
      <c r="BJ506" s="19" t="s">
        <v>90</v>
      </c>
      <c r="BK506" s="183">
        <f>ROUND(I506*H506,2)</f>
        <v>0</v>
      </c>
      <c r="BL506" s="19" t="s">
        <v>154</v>
      </c>
      <c r="BM506" s="182" t="s">
        <v>747</v>
      </c>
    </row>
    <row r="507" s="13" customFormat="1">
      <c r="A507" s="13"/>
      <c r="B507" s="184"/>
      <c r="C507" s="13"/>
      <c r="D507" s="185" t="s">
        <v>156</v>
      </c>
      <c r="E507" s="186" t="s">
        <v>1</v>
      </c>
      <c r="F507" s="187" t="s">
        <v>748</v>
      </c>
      <c r="G507" s="13"/>
      <c r="H507" s="186" t="s">
        <v>1</v>
      </c>
      <c r="I507" s="188"/>
      <c r="J507" s="13"/>
      <c r="K507" s="13"/>
      <c r="L507" s="184"/>
      <c r="M507" s="189"/>
      <c r="N507" s="190"/>
      <c r="O507" s="190"/>
      <c r="P507" s="190"/>
      <c r="Q507" s="190"/>
      <c r="R507" s="190"/>
      <c r="S507" s="190"/>
      <c r="T507" s="191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186" t="s">
        <v>156</v>
      </c>
      <c r="AU507" s="186" t="s">
        <v>20</v>
      </c>
      <c r="AV507" s="13" t="s">
        <v>90</v>
      </c>
      <c r="AW507" s="13" t="s">
        <v>41</v>
      </c>
      <c r="AX507" s="13" t="s">
        <v>85</v>
      </c>
      <c r="AY507" s="186" t="s">
        <v>148</v>
      </c>
    </row>
    <row r="508" s="14" customFormat="1">
      <c r="A508" s="14"/>
      <c r="B508" s="192"/>
      <c r="C508" s="14"/>
      <c r="D508" s="185" t="s">
        <v>156</v>
      </c>
      <c r="E508" s="193" t="s">
        <v>1</v>
      </c>
      <c r="F508" s="194" t="s">
        <v>192</v>
      </c>
      <c r="G508" s="14"/>
      <c r="H508" s="195">
        <v>9</v>
      </c>
      <c r="I508" s="196"/>
      <c r="J508" s="14"/>
      <c r="K508" s="14"/>
      <c r="L508" s="192"/>
      <c r="M508" s="197"/>
      <c r="N508" s="198"/>
      <c r="O508" s="198"/>
      <c r="P508" s="198"/>
      <c r="Q508" s="198"/>
      <c r="R508" s="198"/>
      <c r="S508" s="198"/>
      <c r="T508" s="199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T508" s="193" t="s">
        <v>156</v>
      </c>
      <c r="AU508" s="193" t="s">
        <v>20</v>
      </c>
      <c r="AV508" s="14" t="s">
        <v>20</v>
      </c>
      <c r="AW508" s="14" t="s">
        <v>41</v>
      </c>
      <c r="AX508" s="14" t="s">
        <v>85</v>
      </c>
      <c r="AY508" s="193" t="s">
        <v>148</v>
      </c>
    </row>
    <row r="509" s="15" customFormat="1">
      <c r="A509" s="15"/>
      <c r="B509" s="200"/>
      <c r="C509" s="15"/>
      <c r="D509" s="185" t="s">
        <v>156</v>
      </c>
      <c r="E509" s="201" t="s">
        <v>1</v>
      </c>
      <c r="F509" s="202" t="s">
        <v>159</v>
      </c>
      <c r="G509" s="15"/>
      <c r="H509" s="203">
        <v>9</v>
      </c>
      <c r="I509" s="204"/>
      <c r="J509" s="15"/>
      <c r="K509" s="15"/>
      <c r="L509" s="200"/>
      <c r="M509" s="205"/>
      <c r="N509" s="206"/>
      <c r="O509" s="206"/>
      <c r="P509" s="206"/>
      <c r="Q509" s="206"/>
      <c r="R509" s="206"/>
      <c r="S509" s="206"/>
      <c r="T509" s="207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  <c r="AE509" s="15"/>
      <c r="AT509" s="201" t="s">
        <v>156</v>
      </c>
      <c r="AU509" s="201" t="s">
        <v>20</v>
      </c>
      <c r="AV509" s="15" t="s">
        <v>154</v>
      </c>
      <c r="AW509" s="15" t="s">
        <v>41</v>
      </c>
      <c r="AX509" s="15" t="s">
        <v>90</v>
      </c>
      <c r="AY509" s="201" t="s">
        <v>148</v>
      </c>
    </row>
    <row r="510" s="2" customFormat="1" ht="24.15" customHeight="1">
      <c r="A510" s="39"/>
      <c r="B510" s="169"/>
      <c r="C510" s="170" t="s">
        <v>749</v>
      </c>
      <c r="D510" s="170" t="s">
        <v>150</v>
      </c>
      <c r="E510" s="171" t="s">
        <v>750</v>
      </c>
      <c r="F510" s="172" t="s">
        <v>751</v>
      </c>
      <c r="G510" s="173" t="s">
        <v>153</v>
      </c>
      <c r="H510" s="174">
        <v>35.520000000000003</v>
      </c>
      <c r="I510" s="175"/>
      <c r="J510" s="176">
        <f>ROUND(I510*H510,2)</f>
        <v>0</v>
      </c>
      <c r="K510" s="177"/>
      <c r="L510" s="40"/>
      <c r="M510" s="178" t="s">
        <v>1</v>
      </c>
      <c r="N510" s="179" t="s">
        <v>50</v>
      </c>
      <c r="O510" s="78"/>
      <c r="P510" s="180">
        <f>O510*H510</f>
        <v>0</v>
      </c>
      <c r="Q510" s="180">
        <v>0</v>
      </c>
      <c r="R510" s="180">
        <f>Q510*H510</f>
        <v>0</v>
      </c>
      <c r="S510" s="180">
        <v>0</v>
      </c>
      <c r="T510" s="181">
        <f>S510*H510</f>
        <v>0</v>
      </c>
      <c r="U510" s="39"/>
      <c r="V510" s="39"/>
      <c r="W510" s="39"/>
      <c r="X510" s="39"/>
      <c r="Y510" s="39"/>
      <c r="Z510" s="39"/>
      <c r="AA510" s="39"/>
      <c r="AB510" s="39"/>
      <c r="AC510" s="39"/>
      <c r="AD510" s="39"/>
      <c r="AE510" s="39"/>
      <c r="AR510" s="182" t="s">
        <v>154</v>
      </c>
      <c r="AT510" s="182" t="s">
        <v>150</v>
      </c>
      <c r="AU510" s="182" t="s">
        <v>20</v>
      </c>
      <c r="AY510" s="19" t="s">
        <v>148</v>
      </c>
      <c r="BE510" s="183">
        <f>IF(N510="základní",J510,0)</f>
        <v>0</v>
      </c>
      <c r="BF510" s="183">
        <f>IF(N510="snížená",J510,0)</f>
        <v>0</v>
      </c>
      <c r="BG510" s="183">
        <f>IF(N510="zákl. přenesená",J510,0)</f>
        <v>0</v>
      </c>
      <c r="BH510" s="183">
        <f>IF(N510="sníž. přenesená",J510,0)</f>
        <v>0</v>
      </c>
      <c r="BI510" s="183">
        <f>IF(N510="nulová",J510,0)</f>
        <v>0</v>
      </c>
      <c r="BJ510" s="19" t="s">
        <v>90</v>
      </c>
      <c r="BK510" s="183">
        <f>ROUND(I510*H510,2)</f>
        <v>0</v>
      </c>
      <c r="BL510" s="19" t="s">
        <v>154</v>
      </c>
      <c r="BM510" s="182" t="s">
        <v>752</v>
      </c>
    </row>
    <row r="511" s="14" customFormat="1">
      <c r="A511" s="14"/>
      <c r="B511" s="192"/>
      <c r="C511" s="14"/>
      <c r="D511" s="185" t="s">
        <v>156</v>
      </c>
      <c r="E511" s="193" t="s">
        <v>1</v>
      </c>
      <c r="F511" s="194" t="s">
        <v>753</v>
      </c>
      <c r="G511" s="14"/>
      <c r="H511" s="195">
        <v>35.520000000000003</v>
      </c>
      <c r="I511" s="196"/>
      <c r="J511" s="14"/>
      <c r="K511" s="14"/>
      <c r="L511" s="192"/>
      <c r="M511" s="197"/>
      <c r="N511" s="198"/>
      <c r="O511" s="198"/>
      <c r="P511" s="198"/>
      <c r="Q511" s="198"/>
      <c r="R511" s="198"/>
      <c r="S511" s="198"/>
      <c r="T511" s="199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T511" s="193" t="s">
        <v>156</v>
      </c>
      <c r="AU511" s="193" t="s">
        <v>20</v>
      </c>
      <c r="AV511" s="14" t="s">
        <v>20</v>
      </c>
      <c r="AW511" s="14" t="s">
        <v>41</v>
      </c>
      <c r="AX511" s="14" t="s">
        <v>85</v>
      </c>
      <c r="AY511" s="193" t="s">
        <v>148</v>
      </c>
    </row>
    <row r="512" s="15" customFormat="1">
      <c r="A512" s="15"/>
      <c r="B512" s="200"/>
      <c r="C512" s="15"/>
      <c r="D512" s="185" t="s">
        <v>156</v>
      </c>
      <c r="E512" s="201" t="s">
        <v>1</v>
      </c>
      <c r="F512" s="202" t="s">
        <v>159</v>
      </c>
      <c r="G512" s="15"/>
      <c r="H512" s="203">
        <v>35.520000000000003</v>
      </c>
      <c r="I512" s="204"/>
      <c r="J512" s="15"/>
      <c r="K512" s="15"/>
      <c r="L512" s="200"/>
      <c r="M512" s="205"/>
      <c r="N512" s="206"/>
      <c r="O512" s="206"/>
      <c r="P512" s="206"/>
      <c r="Q512" s="206"/>
      <c r="R512" s="206"/>
      <c r="S512" s="206"/>
      <c r="T512" s="207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  <c r="AE512" s="15"/>
      <c r="AT512" s="201" t="s">
        <v>156</v>
      </c>
      <c r="AU512" s="201" t="s">
        <v>20</v>
      </c>
      <c r="AV512" s="15" t="s">
        <v>154</v>
      </c>
      <c r="AW512" s="15" t="s">
        <v>41</v>
      </c>
      <c r="AX512" s="15" t="s">
        <v>90</v>
      </c>
      <c r="AY512" s="201" t="s">
        <v>148</v>
      </c>
    </row>
    <row r="513" s="2" customFormat="1" ht="21.75" customHeight="1">
      <c r="A513" s="39"/>
      <c r="B513" s="169"/>
      <c r="C513" s="170" t="s">
        <v>754</v>
      </c>
      <c r="D513" s="170" t="s">
        <v>150</v>
      </c>
      <c r="E513" s="171" t="s">
        <v>755</v>
      </c>
      <c r="F513" s="172" t="s">
        <v>756</v>
      </c>
      <c r="G513" s="173" t="s">
        <v>274</v>
      </c>
      <c r="H513" s="174">
        <v>1</v>
      </c>
      <c r="I513" s="175"/>
      <c r="J513" s="176">
        <f>ROUND(I513*H513,2)</f>
        <v>0</v>
      </c>
      <c r="K513" s="177"/>
      <c r="L513" s="40"/>
      <c r="M513" s="178" t="s">
        <v>1</v>
      </c>
      <c r="N513" s="179" t="s">
        <v>50</v>
      </c>
      <c r="O513" s="78"/>
      <c r="P513" s="180">
        <f>O513*H513</f>
        <v>0</v>
      </c>
      <c r="Q513" s="180">
        <v>0</v>
      </c>
      <c r="R513" s="180">
        <f>Q513*H513</f>
        <v>0</v>
      </c>
      <c r="S513" s="180">
        <v>0</v>
      </c>
      <c r="T513" s="181">
        <f>S513*H513</f>
        <v>0</v>
      </c>
      <c r="U513" s="39"/>
      <c r="V513" s="39"/>
      <c r="W513" s="39"/>
      <c r="X513" s="39"/>
      <c r="Y513" s="39"/>
      <c r="Z513" s="39"/>
      <c r="AA513" s="39"/>
      <c r="AB513" s="39"/>
      <c r="AC513" s="39"/>
      <c r="AD513" s="39"/>
      <c r="AE513" s="39"/>
      <c r="AR513" s="182" t="s">
        <v>154</v>
      </c>
      <c r="AT513" s="182" t="s">
        <v>150</v>
      </c>
      <c r="AU513" s="182" t="s">
        <v>20</v>
      </c>
      <c r="AY513" s="19" t="s">
        <v>148</v>
      </c>
      <c r="BE513" s="183">
        <f>IF(N513="základní",J513,0)</f>
        <v>0</v>
      </c>
      <c r="BF513" s="183">
        <f>IF(N513="snížená",J513,0)</f>
        <v>0</v>
      </c>
      <c r="BG513" s="183">
        <f>IF(N513="zákl. přenesená",J513,0)</f>
        <v>0</v>
      </c>
      <c r="BH513" s="183">
        <f>IF(N513="sníž. přenesená",J513,0)</f>
        <v>0</v>
      </c>
      <c r="BI513" s="183">
        <f>IF(N513="nulová",J513,0)</f>
        <v>0</v>
      </c>
      <c r="BJ513" s="19" t="s">
        <v>90</v>
      </c>
      <c r="BK513" s="183">
        <f>ROUND(I513*H513,2)</f>
        <v>0</v>
      </c>
      <c r="BL513" s="19" t="s">
        <v>154</v>
      </c>
      <c r="BM513" s="182" t="s">
        <v>757</v>
      </c>
    </row>
    <row r="514" s="2" customFormat="1" ht="24.15" customHeight="1">
      <c r="A514" s="39"/>
      <c r="B514" s="169"/>
      <c r="C514" s="170" t="s">
        <v>758</v>
      </c>
      <c r="D514" s="170" t="s">
        <v>150</v>
      </c>
      <c r="E514" s="171" t="s">
        <v>759</v>
      </c>
      <c r="F514" s="172" t="s">
        <v>760</v>
      </c>
      <c r="G514" s="173" t="s">
        <v>153</v>
      </c>
      <c r="H514" s="174">
        <v>9</v>
      </c>
      <c r="I514" s="175"/>
      <c r="J514" s="176">
        <f>ROUND(I514*H514,2)</f>
        <v>0</v>
      </c>
      <c r="K514" s="177"/>
      <c r="L514" s="40"/>
      <c r="M514" s="178" t="s">
        <v>1</v>
      </c>
      <c r="N514" s="179" t="s">
        <v>50</v>
      </c>
      <c r="O514" s="78"/>
      <c r="P514" s="180">
        <f>O514*H514</f>
        <v>0</v>
      </c>
      <c r="Q514" s="180">
        <v>0.00088999999999999995</v>
      </c>
      <c r="R514" s="180">
        <f>Q514*H514</f>
        <v>0.0080099999999999998</v>
      </c>
      <c r="S514" s="180">
        <v>0</v>
      </c>
      <c r="T514" s="181">
        <f>S514*H514</f>
        <v>0</v>
      </c>
      <c r="U514" s="39"/>
      <c r="V514" s="39"/>
      <c r="W514" s="39"/>
      <c r="X514" s="39"/>
      <c r="Y514" s="39"/>
      <c r="Z514" s="39"/>
      <c r="AA514" s="39"/>
      <c r="AB514" s="39"/>
      <c r="AC514" s="39"/>
      <c r="AD514" s="39"/>
      <c r="AE514" s="39"/>
      <c r="AR514" s="182" t="s">
        <v>154</v>
      </c>
      <c r="AT514" s="182" t="s">
        <v>150</v>
      </c>
      <c r="AU514" s="182" t="s">
        <v>20</v>
      </c>
      <c r="AY514" s="19" t="s">
        <v>148</v>
      </c>
      <c r="BE514" s="183">
        <f>IF(N514="základní",J514,0)</f>
        <v>0</v>
      </c>
      <c r="BF514" s="183">
        <f>IF(N514="snížená",J514,0)</f>
        <v>0</v>
      </c>
      <c r="BG514" s="183">
        <f>IF(N514="zákl. přenesená",J514,0)</f>
        <v>0</v>
      </c>
      <c r="BH514" s="183">
        <f>IF(N514="sníž. přenesená",J514,0)</f>
        <v>0</v>
      </c>
      <c r="BI514" s="183">
        <f>IF(N514="nulová",J514,0)</f>
        <v>0</v>
      </c>
      <c r="BJ514" s="19" t="s">
        <v>90</v>
      </c>
      <c r="BK514" s="183">
        <f>ROUND(I514*H514,2)</f>
        <v>0</v>
      </c>
      <c r="BL514" s="19" t="s">
        <v>154</v>
      </c>
      <c r="BM514" s="182" t="s">
        <v>761</v>
      </c>
    </row>
    <row r="515" s="13" customFormat="1">
      <c r="A515" s="13"/>
      <c r="B515" s="184"/>
      <c r="C515" s="13"/>
      <c r="D515" s="185" t="s">
        <v>156</v>
      </c>
      <c r="E515" s="186" t="s">
        <v>1</v>
      </c>
      <c r="F515" s="187" t="s">
        <v>762</v>
      </c>
      <c r="G515" s="13"/>
      <c r="H515" s="186" t="s">
        <v>1</v>
      </c>
      <c r="I515" s="188"/>
      <c r="J515" s="13"/>
      <c r="K515" s="13"/>
      <c r="L515" s="184"/>
      <c r="M515" s="189"/>
      <c r="N515" s="190"/>
      <c r="O515" s="190"/>
      <c r="P515" s="190"/>
      <c r="Q515" s="190"/>
      <c r="R515" s="190"/>
      <c r="S515" s="190"/>
      <c r="T515" s="191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T515" s="186" t="s">
        <v>156</v>
      </c>
      <c r="AU515" s="186" t="s">
        <v>20</v>
      </c>
      <c r="AV515" s="13" t="s">
        <v>90</v>
      </c>
      <c r="AW515" s="13" t="s">
        <v>41</v>
      </c>
      <c r="AX515" s="13" t="s">
        <v>85</v>
      </c>
      <c r="AY515" s="186" t="s">
        <v>148</v>
      </c>
    </row>
    <row r="516" s="13" customFormat="1">
      <c r="A516" s="13"/>
      <c r="B516" s="184"/>
      <c r="C516" s="13"/>
      <c r="D516" s="185" t="s">
        <v>156</v>
      </c>
      <c r="E516" s="186" t="s">
        <v>1</v>
      </c>
      <c r="F516" s="187" t="s">
        <v>763</v>
      </c>
      <c r="G516" s="13"/>
      <c r="H516" s="186" t="s">
        <v>1</v>
      </c>
      <c r="I516" s="188"/>
      <c r="J516" s="13"/>
      <c r="K516" s="13"/>
      <c r="L516" s="184"/>
      <c r="M516" s="189"/>
      <c r="N516" s="190"/>
      <c r="O516" s="190"/>
      <c r="P516" s="190"/>
      <c r="Q516" s="190"/>
      <c r="R516" s="190"/>
      <c r="S516" s="190"/>
      <c r="T516" s="191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T516" s="186" t="s">
        <v>156</v>
      </c>
      <c r="AU516" s="186" t="s">
        <v>20</v>
      </c>
      <c r="AV516" s="13" t="s">
        <v>90</v>
      </c>
      <c r="AW516" s="13" t="s">
        <v>41</v>
      </c>
      <c r="AX516" s="13" t="s">
        <v>85</v>
      </c>
      <c r="AY516" s="186" t="s">
        <v>148</v>
      </c>
    </row>
    <row r="517" s="14" customFormat="1">
      <c r="A517" s="14"/>
      <c r="B517" s="192"/>
      <c r="C517" s="14"/>
      <c r="D517" s="185" t="s">
        <v>156</v>
      </c>
      <c r="E517" s="193" t="s">
        <v>1</v>
      </c>
      <c r="F517" s="194" t="s">
        <v>192</v>
      </c>
      <c r="G517" s="14"/>
      <c r="H517" s="195">
        <v>9</v>
      </c>
      <c r="I517" s="196"/>
      <c r="J517" s="14"/>
      <c r="K517" s="14"/>
      <c r="L517" s="192"/>
      <c r="M517" s="197"/>
      <c r="N517" s="198"/>
      <c r="O517" s="198"/>
      <c r="P517" s="198"/>
      <c r="Q517" s="198"/>
      <c r="R517" s="198"/>
      <c r="S517" s="198"/>
      <c r="T517" s="199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T517" s="193" t="s">
        <v>156</v>
      </c>
      <c r="AU517" s="193" t="s">
        <v>20</v>
      </c>
      <c r="AV517" s="14" t="s">
        <v>20</v>
      </c>
      <c r="AW517" s="14" t="s">
        <v>41</v>
      </c>
      <c r="AX517" s="14" t="s">
        <v>85</v>
      </c>
      <c r="AY517" s="193" t="s">
        <v>148</v>
      </c>
    </row>
    <row r="518" s="15" customFormat="1">
      <c r="A518" s="15"/>
      <c r="B518" s="200"/>
      <c r="C518" s="15"/>
      <c r="D518" s="185" t="s">
        <v>156</v>
      </c>
      <c r="E518" s="201" t="s">
        <v>1</v>
      </c>
      <c r="F518" s="202" t="s">
        <v>159</v>
      </c>
      <c r="G518" s="15"/>
      <c r="H518" s="203">
        <v>9</v>
      </c>
      <c r="I518" s="204"/>
      <c r="J518" s="15"/>
      <c r="K518" s="15"/>
      <c r="L518" s="200"/>
      <c r="M518" s="205"/>
      <c r="N518" s="206"/>
      <c r="O518" s="206"/>
      <c r="P518" s="206"/>
      <c r="Q518" s="206"/>
      <c r="R518" s="206"/>
      <c r="S518" s="206"/>
      <c r="T518" s="207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  <c r="AE518" s="15"/>
      <c r="AT518" s="201" t="s">
        <v>156</v>
      </c>
      <c r="AU518" s="201" t="s">
        <v>20</v>
      </c>
      <c r="AV518" s="15" t="s">
        <v>154</v>
      </c>
      <c r="AW518" s="15" t="s">
        <v>41</v>
      </c>
      <c r="AX518" s="15" t="s">
        <v>90</v>
      </c>
      <c r="AY518" s="201" t="s">
        <v>148</v>
      </c>
    </row>
    <row r="519" s="2" customFormat="1" ht="24.15" customHeight="1">
      <c r="A519" s="39"/>
      <c r="B519" s="169"/>
      <c r="C519" s="170" t="s">
        <v>764</v>
      </c>
      <c r="D519" s="170" t="s">
        <v>150</v>
      </c>
      <c r="E519" s="171" t="s">
        <v>765</v>
      </c>
      <c r="F519" s="172" t="s">
        <v>766</v>
      </c>
      <c r="G519" s="173" t="s">
        <v>153</v>
      </c>
      <c r="H519" s="174">
        <v>9</v>
      </c>
      <c r="I519" s="175"/>
      <c r="J519" s="176">
        <f>ROUND(I519*H519,2)</f>
        <v>0</v>
      </c>
      <c r="K519" s="177"/>
      <c r="L519" s="40"/>
      <c r="M519" s="178" t="s">
        <v>1</v>
      </c>
      <c r="N519" s="179" t="s">
        <v>50</v>
      </c>
      <c r="O519" s="78"/>
      <c r="P519" s="180">
        <f>O519*H519</f>
        <v>0</v>
      </c>
      <c r="Q519" s="180">
        <v>0</v>
      </c>
      <c r="R519" s="180">
        <f>Q519*H519</f>
        <v>0</v>
      </c>
      <c r="S519" s="180">
        <v>0</v>
      </c>
      <c r="T519" s="181">
        <f>S519*H519</f>
        <v>0</v>
      </c>
      <c r="U519" s="39"/>
      <c r="V519" s="39"/>
      <c r="W519" s="39"/>
      <c r="X519" s="39"/>
      <c r="Y519" s="39"/>
      <c r="Z519" s="39"/>
      <c r="AA519" s="39"/>
      <c r="AB519" s="39"/>
      <c r="AC519" s="39"/>
      <c r="AD519" s="39"/>
      <c r="AE519" s="39"/>
      <c r="AR519" s="182" t="s">
        <v>154</v>
      </c>
      <c r="AT519" s="182" t="s">
        <v>150</v>
      </c>
      <c r="AU519" s="182" t="s">
        <v>20</v>
      </c>
      <c r="AY519" s="19" t="s">
        <v>148</v>
      </c>
      <c r="BE519" s="183">
        <f>IF(N519="základní",J519,0)</f>
        <v>0</v>
      </c>
      <c r="BF519" s="183">
        <f>IF(N519="snížená",J519,0)</f>
        <v>0</v>
      </c>
      <c r="BG519" s="183">
        <f>IF(N519="zákl. přenesená",J519,0)</f>
        <v>0</v>
      </c>
      <c r="BH519" s="183">
        <f>IF(N519="sníž. přenesená",J519,0)</f>
        <v>0</v>
      </c>
      <c r="BI519" s="183">
        <f>IF(N519="nulová",J519,0)</f>
        <v>0</v>
      </c>
      <c r="BJ519" s="19" t="s">
        <v>90</v>
      </c>
      <c r="BK519" s="183">
        <f>ROUND(I519*H519,2)</f>
        <v>0</v>
      </c>
      <c r="BL519" s="19" t="s">
        <v>154</v>
      </c>
      <c r="BM519" s="182" t="s">
        <v>767</v>
      </c>
    </row>
    <row r="520" s="2" customFormat="1" ht="24.15" customHeight="1">
      <c r="A520" s="39"/>
      <c r="B520" s="169"/>
      <c r="C520" s="170" t="s">
        <v>768</v>
      </c>
      <c r="D520" s="170" t="s">
        <v>150</v>
      </c>
      <c r="E520" s="171" t="s">
        <v>769</v>
      </c>
      <c r="F520" s="172" t="s">
        <v>770</v>
      </c>
      <c r="G520" s="173" t="s">
        <v>178</v>
      </c>
      <c r="H520" s="174">
        <v>10.800000000000001</v>
      </c>
      <c r="I520" s="175"/>
      <c r="J520" s="176">
        <f>ROUND(I520*H520,2)</f>
        <v>0</v>
      </c>
      <c r="K520" s="177"/>
      <c r="L520" s="40"/>
      <c r="M520" s="178" t="s">
        <v>1</v>
      </c>
      <c r="N520" s="179" t="s">
        <v>50</v>
      </c>
      <c r="O520" s="78"/>
      <c r="P520" s="180">
        <f>O520*H520</f>
        <v>0</v>
      </c>
      <c r="Q520" s="180">
        <v>0.00055000000000000003</v>
      </c>
      <c r="R520" s="180">
        <f>Q520*H520</f>
        <v>0.0059400000000000008</v>
      </c>
      <c r="S520" s="180">
        <v>0</v>
      </c>
      <c r="T520" s="181">
        <f>S520*H520</f>
        <v>0</v>
      </c>
      <c r="U520" s="39"/>
      <c r="V520" s="39"/>
      <c r="W520" s="39"/>
      <c r="X520" s="39"/>
      <c r="Y520" s="39"/>
      <c r="Z520" s="39"/>
      <c r="AA520" s="39"/>
      <c r="AB520" s="39"/>
      <c r="AC520" s="39"/>
      <c r="AD520" s="39"/>
      <c r="AE520" s="39"/>
      <c r="AR520" s="182" t="s">
        <v>154</v>
      </c>
      <c r="AT520" s="182" t="s">
        <v>150</v>
      </c>
      <c r="AU520" s="182" t="s">
        <v>20</v>
      </c>
      <c r="AY520" s="19" t="s">
        <v>148</v>
      </c>
      <c r="BE520" s="183">
        <f>IF(N520="základní",J520,0)</f>
        <v>0</v>
      </c>
      <c r="BF520" s="183">
        <f>IF(N520="snížená",J520,0)</f>
        <v>0</v>
      </c>
      <c r="BG520" s="183">
        <f>IF(N520="zákl. přenesená",J520,0)</f>
        <v>0</v>
      </c>
      <c r="BH520" s="183">
        <f>IF(N520="sníž. přenesená",J520,0)</f>
        <v>0</v>
      </c>
      <c r="BI520" s="183">
        <f>IF(N520="nulová",J520,0)</f>
        <v>0</v>
      </c>
      <c r="BJ520" s="19" t="s">
        <v>90</v>
      </c>
      <c r="BK520" s="183">
        <f>ROUND(I520*H520,2)</f>
        <v>0</v>
      </c>
      <c r="BL520" s="19" t="s">
        <v>154</v>
      </c>
      <c r="BM520" s="182" t="s">
        <v>771</v>
      </c>
    </row>
    <row r="521" s="13" customFormat="1">
      <c r="A521" s="13"/>
      <c r="B521" s="184"/>
      <c r="C521" s="13"/>
      <c r="D521" s="185" t="s">
        <v>156</v>
      </c>
      <c r="E521" s="186" t="s">
        <v>1</v>
      </c>
      <c r="F521" s="187" t="s">
        <v>772</v>
      </c>
      <c r="G521" s="13"/>
      <c r="H521" s="186" t="s">
        <v>1</v>
      </c>
      <c r="I521" s="188"/>
      <c r="J521" s="13"/>
      <c r="K521" s="13"/>
      <c r="L521" s="184"/>
      <c r="M521" s="189"/>
      <c r="N521" s="190"/>
      <c r="O521" s="190"/>
      <c r="P521" s="190"/>
      <c r="Q521" s="190"/>
      <c r="R521" s="190"/>
      <c r="S521" s="190"/>
      <c r="T521" s="191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186" t="s">
        <v>156</v>
      </c>
      <c r="AU521" s="186" t="s">
        <v>20</v>
      </c>
      <c r="AV521" s="13" t="s">
        <v>90</v>
      </c>
      <c r="AW521" s="13" t="s">
        <v>41</v>
      </c>
      <c r="AX521" s="13" t="s">
        <v>85</v>
      </c>
      <c r="AY521" s="186" t="s">
        <v>148</v>
      </c>
    </row>
    <row r="522" s="13" customFormat="1">
      <c r="A522" s="13"/>
      <c r="B522" s="184"/>
      <c r="C522" s="13"/>
      <c r="D522" s="185" t="s">
        <v>156</v>
      </c>
      <c r="E522" s="186" t="s">
        <v>1</v>
      </c>
      <c r="F522" s="187" t="s">
        <v>773</v>
      </c>
      <c r="G522" s="13"/>
      <c r="H522" s="186" t="s">
        <v>1</v>
      </c>
      <c r="I522" s="188"/>
      <c r="J522" s="13"/>
      <c r="K522" s="13"/>
      <c r="L522" s="184"/>
      <c r="M522" s="189"/>
      <c r="N522" s="190"/>
      <c r="O522" s="190"/>
      <c r="P522" s="190"/>
      <c r="Q522" s="190"/>
      <c r="R522" s="190"/>
      <c r="S522" s="190"/>
      <c r="T522" s="191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T522" s="186" t="s">
        <v>156</v>
      </c>
      <c r="AU522" s="186" t="s">
        <v>20</v>
      </c>
      <c r="AV522" s="13" t="s">
        <v>90</v>
      </c>
      <c r="AW522" s="13" t="s">
        <v>41</v>
      </c>
      <c r="AX522" s="13" t="s">
        <v>85</v>
      </c>
      <c r="AY522" s="186" t="s">
        <v>148</v>
      </c>
    </row>
    <row r="523" s="14" customFormat="1">
      <c r="A523" s="14"/>
      <c r="B523" s="192"/>
      <c r="C523" s="14"/>
      <c r="D523" s="185" t="s">
        <v>156</v>
      </c>
      <c r="E523" s="193" t="s">
        <v>1</v>
      </c>
      <c r="F523" s="194" t="s">
        <v>774</v>
      </c>
      <c r="G523" s="14"/>
      <c r="H523" s="195">
        <v>10.800000000000001</v>
      </c>
      <c r="I523" s="196"/>
      <c r="J523" s="14"/>
      <c r="K523" s="14"/>
      <c r="L523" s="192"/>
      <c r="M523" s="197"/>
      <c r="N523" s="198"/>
      <c r="O523" s="198"/>
      <c r="P523" s="198"/>
      <c r="Q523" s="198"/>
      <c r="R523" s="198"/>
      <c r="S523" s="198"/>
      <c r="T523" s="199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T523" s="193" t="s">
        <v>156</v>
      </c>
      <c r="AU523" s="193" t="s">
        <v>20</v>
      </c>
      <c r="AV523" s="14" t="s">
        <v>20</v>
      </c>
      <c r="AW523" s="14" t="s">
        <v>41</v>
      </c>
      <c r="AX523" s="14" t="s">
        <v>85</v>
      </c>
      <c r="AY523" s="193" t="s">
        <v>148</v>
      </c>
    </row>
    <row r="524" s="15" customFormat="1">
      <c r="A524" s="15"/>
      <c r="B524" s="200"/>
      <c r="C524" s="15"/>
      <c r="D524" s="185" t="s">
        <v>156</v>
      </c>
      <c r="E524" s="201" t="s">
        <v>1</v>
      </c>
      <c r="F524" s="202" t="s">
        <v>159</v>
      </c>
      <c r="G524" s="15"/>
      <c r="H524" s="203">
        <v>10.800000000000001</v>
      </c>
      <c r="I524" s="204"/>
      <c r="J524" s="15"/>
      <c r="K524" s="15"/>
      <c r="L524" s="200"/>
      <c r="M524" s="205"/>
      <c r="N524" s="206"/>
      <c r="O524" s="206"/>
      <c r="P524" s="206"/>
      <c r="Q524" s="206"/>
      <c r="R524" s="206"/>
      <c r="S524" s="206"/>
      <c r="T524" s="207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  <c r="AE524" s="15"/>
      <c r="AT524" s="201" t="s">
        <v>156</v>
      </c>
      <c r="AU524" s="201" t="s">
        <v>20</v>
      </c>
      <c r="AV524" s="15" t="s">
        <v>154</v>
      </c>
      <c r="AW524" s="15" t="s">
        <v>41</v>
      </c>
      <c r="AX524" s="15" t="s">
        <v>90</v>
      </c>
      <c r="AY524" s="201" t="s">
        <v>148</v>
      </c>
    </row>
    <row r="525" s="2" customFormat="1" ht="24.15" customHeight="1">
      <c r="A525" s="39"/>
      <c r="B525" s="169"/>
      <c r="C525" s="216" t="s">
        <v>775</v>
      </c>
      <c r="D525" s="216" t="s">
        <v>251</v>
      </c>
      <c r="E525" s="217" t="s">
        <v>776</v>
      </c>
      <c r="F525" s="218" t="s">
        <v>777</v>
      </c>
      <c r="G525" s="219" t="s">
        <v>644</v>
      </c>
      <c r="H525" s="220">
        <v>0.014</v>
      </c>
      <c r="I525" s="221"/>
      <c r="J525" s="222">
        <f>ROUND(I525*H525,2)</f>
        <v>0</v>
      </c>
      <c r="K525" s="223"/>
      <c r="L525" s="224"/>
      <c r="M525" s="225" t="s">
        <v>1</v>
      </c>
      <c r="N525" s="226" t="s">
        <v>50</v>
      </c>
      <c r="O525" s="78"/>
      <c r="P525" s="180">
        <f>O525*H525</f>
        <v>0</v>
      </c>
      <c r="Q525" s="180">
        <v>1</v>
      </c>
      <c r="R525" s="180">
        <f>Q525*H525</f>
        <v>0.014</v>
      </c>
      <c r="S525" s="180">
        <v>0</v>
      </c>
      <c r="T525" s="181">
        <f>S525*H525</f>
        <v>0</v>
      </c>
      <c r="U525" s="39"/>
      <c r="V525" s="39"/>
      <c r="W525" s="39"/>
      <c r="X525" s="39"/>
      <c r="Y525" s="39"/>
      <c r="Z525" s="39"/>
      <c r="AA525" s="39"/>
      <c r="AB525" s="39"/>
      <c r="AC525" s="39"/>
      <c r="AD525" s="39"/>
      <c r="AE525" s="39"/>
      <c r="AR525" s="182" t="s">
        <v>185</v>
      </c>
      <c r="AT525" s="182" t="s">
        <v>251</v>
      </c>
      <c r="AU525" s="182" t="s">
        <v>20</v>
      </c>
      <c r="AY525" s="19" t="s">
        <v>148</v>
      </c>
      <c r="BE525" s="183">
        <f>IF(N525="základní",J525,0)</f>
        <v>0</v>
      </c>
      <c r="BF525" s="183">
        <f>IF(N525="snížená",J525,0)</f>
        <v>0</v>
      </c>
      <c r="BG525" s="183">
        <f>IF(N525="zákl. přenesená",J525,0)</f>
        <v>0</v>
      </c>
      <c r="BH525" s="183">
        <f>IF(N525="sníž. přenesená",J525,0)</f>
        <v>0</v>
      </c>
      <c r="BI525" s="183">
        <f>IF(N525="nulová",J525,0)</f>
        <v>0</v>
      </c>
      <c r="BJ525" s="19" t="s">
        <v>90</v>
      </c>
      <c r="BK525" s="183">
        <f>ROUND(I525*H525,2)</f>
        <v>0</v>
      </c>
      <c r="BL525" s="19" t="s">
        <v>154</v>
      </c>
      <c r="BM525" s="182" t="s">
        <v>778</v>
      </c>
    </row>
    <row r="526" s="14" customFormat="1">
      <c r="A526" s="14"/>
      <c r="B526" s="192"/>
      <c r="C526" s="14"/>
      <c r="D526" s="185" t="s">
        <v>156</v>
      </c>
      <c r="E526" s="193" t="s">
        <v>1</v>
      </c>
      <c r="F526" s="194" t="s">
        <v>779</v>
      </c>
      <c r="G526" s="14"/>
      <c r="H526" s="195">
        <v>0.014</v>
      </c>
      <c r="I526" s="196"/>
      <c r="J526" s="14"/>
      <c r="K526" s="14"/>
      <c r="L526" s="192"/>
      <c r="M526" s="197"/>
      <c r="N526" s="198"/>
      <c r="O526" s="198"/>
      <c r="P526" s="198"/>
      <c r="Q526" s="198"/>
      <c r="R526" s="198"/>
      <c r="S526" s="198"/>
      <c r="T526" s="199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T526" s="193" t="s">
        <v>156</v>
      </c>
      <c r="AU526" s="193" t="s">
        <v>20</v>
      </c>
      <c r="AV526" s="14" t="s">
        <v>20</v>
      </c>
      <c r="AW526" s="14" t="s">
        <v>41</v>
      </c>
      <c r="AX526" s="14" t="s">
        <v>85</v>
      </c>
      <c r="AY526" s="193" t="s">
        <v>148</v>
      </c>
    </row>
    <row r="527" s="15" customFormat="1">
      <c r="A527" s="15"/>
      <c r="B527" s="200"/>
      <c r="C527" s="15"/>
      <c r="D527" s="185" t="s">
        <v>156</v>
      </c>
      <c r="E527" s="201" t="s">
        <v>1</v>
      </c>
      <c r="F527" s="202" t="s">
        <v>159</v>
      </c>
      <c r="G527" s="15"/>
      <c r="H527" s="203">
        <v>0.014</v>
      </c>
      <c r="I527" s="204"/>
      <c r="J527" s="15"/>
      <c r="K527" s="15"/>
      <c r="L527" s="200"/>
      <c r="M527" s="205"/>
      <c r="N527" s="206"/>
      <c r="O527" s="206"/>
      <c r="P527" s="206"/>
      <c r="Q527" s="206"/>
      <c r="R527" s="206"/>
      <c r="S527" s="206"/>
      <c r="T527" s="207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  <c r="AE527" s="15"/>
      <c r="AT527" s="201" t="s">
        <v>156</v>
      </c>
      <c r="AU527" s="201" t="s">
        <v>20</v>
      </c>
      <c r="AV527" s="15" t="s">
        <v>154</v>
      </c>
      <c r="AW527" s="15" t="s">
        <v>41</v>
      </c>
      <c r="AX527" s="15" t="s">
        <v>90</v>
      </c>
      <c r="AY527" s="201" t="s">
        <v>148</v>
      </c>
    </row>
    <row r="528" s="2" customFormat="1" ht="24.15" customHeight="1">
      <c r="A528" s="39"/>
      <c r="B528" s="169"/>
      <c r="C528" s="170" t="s">
        <v>780</v>
      </c>
      <c r="D528" s="170" t="s">
        <v>150</v>
      </c>
      <c r="E528" s="171" t="s">
        <v>781</v>
      </c>
      <c r="F528" s="172" t="s">
        <v>782</v>
      </c>
      <c r="G528" s="173" t="s">
        <v>178</v>
      </c>
      <c r="H528" s="174">
        <v>10.800000000000001</v>
      </c>
      <c r="I528" s="175"/>
      <c r="J528" s="176">
        <f>ROUND(I528*H528,2)</f>
        <v>0</v>
      </c>
      <c r="K528" s="177"/>
      <c r="L528" s="40"/>
      <c r="M528" s="178" t="s">
        <v>1</v>
      </c>
      <c r="N528" s="179" t="s">
        <v>50</v>
      </c>
      <c r="O528" s="78"/>
      <c r="P528" s="180">
        <f>O528*H528</f>
        <v>0</v>
      </c>
      <c r="Q528" s="180">
        <v>0</v>
      </c>
      <c r="R528" s="180">
        <f>Q528*H528</f>
        <v>0</v>
      </c>
      <c r="S528" s="180">
        <v>0</v>
      </c>
      <c r="T528" s="181">
        <f>S528*H528</f>
        <v>0</v>
      </c>
      <c r="U528" s="39"/>
      <c r="V528" s="39"/>
      <c r="W528" s="39"/>
      <c r="X528" s="39"/>
      <c r="Y528" s="39"/>
      <c r="Z528" s="39"/>
      <c r="AA528" s="39"/>
      <c r="AB528" s="39"/>
      <c r="AC528" s="39"/>
      <c r="AD528" s="39"/>
      <c r="AE528" s="39"/>
      <c r="AR528" s="182" t="s">
        <v>154</v>
      </c>
      <c r="AT528" s="182" t="s">
        <v>150</v>
      </c>
      <c r="AU528" s="182" t="s">
        <v>20</v>
      </c>
      <c r="AY528" s="19" t="s">
        <v>148</v>
      </c>
      <c r="BE528" s="183">
        <f>IF(N528="základní",J528,0)</f>
        <v>0</v>
      </c>
      <c r="BF528" s="183">
        <f>IF(N528="snížená",J528,0)</f>
        <v>0</v>
      </c>
      <c r="BG528" s="183">
        <f>IF(N528="zákl. přenesená",J528,0)</f>
        <v>0</v>
      </c>
      <c r="BH528" s="183">
        <f>IF(N528="sníž. přenesená",J528,0)</f>
        <v>0</v>
      </c>
      <c r="BI528" s="183">
        <f>IF(N528="nulová",J528,0)</f>
        <v>0</v>
      </c>
      <c r="BJ528" s="19" t="s">
        <v>90</v>
      </c>
      <c r="BK528" s="183">
        <f>ROUND(I528*H528,2)</f>
        <v>0</v>
      </c>
      <c r="BL528" s="19" t="s">
        <v>154</v>
      </c>
      <c r="BM528" s="182" t="s">
        <v>783</v>
      </c>
    </row>
    <row r="529" s="2" customFormat="1" ht="24.15" customHeight="1">
      <c r="A529" s="39"/>
      <c r="B529" s="169"/>
      <c r="C529" s="170" t="s">
        <v>784</v>
      </c>
      <c r="D529" s="170" t="s">
        <v>150</v>
      </c>
      <c r="E529" s="171" t="s">
        <v>785</v>
      </c>
      <c r="F529" s="172" t="s">
        <v>786</v>
      </c>
      <c r="G529" s="173" t="s">
        <v>178</v>
      </c>
      <c r="H529" s="174">
        <v>10.800000000000001</v>
      </c>
      <c r="I529" s="175"/>
      <c r="J529" s="176">
        <f>ROUND(I529*H529,2)</f>
        <v>0</v>
      </c>
      <c r="K529" s="177"/>
      <c r="L529" s="40"/>
      <c r="M529" s="178" t="s">
        <v>1</v>
      </c>
      <c r="N529" s="179" t="s">
        <v>50</v>
      </c>
      <c r="O529" s="78"/>
      <c r="P529" s="180">
        <f>O529*H529</f>
        <v>0</v>
      </c>
      <c r="Q529" s="180">
        <v>0</v>
      </c>
      <c r="R529" s="180">
        <f>Q529*H529</f>
        <v>0</v>
      </c>
      <c r="S529" s="180">
        <v>0</v>
      </c>
      <c r="T529" s="181">
        <f>S529*H529</f>
        <v>0</v>
      </c>
      <c r="U529" s="39"/>
      <c r="V529" s="39"/>
      <c r="W529" s="39"/>
      <c r="X529" s="39"/>
      <c r="Y529" s="39"/>
      <c r="Z529" s="39"/>
      <c r="AA529" s="39"/>
      <c r="AB529" s="39"/>
      <c r="AC529" s="39"/>
      <c r="AD529" s="39"/>
      <c r="AE529" s="39"/>
      <c r="AR529" s="182" t="s">
        <v>154</v>
      </c>
      <c r="AT529" s="182" t="s">
        <v>150</v>
      </c>
      <c r="AU529" s="182" t="s">
        <v>20</v>
      </c>
      <c r="AY529" s="19" t="s">
        <v>148</v>
      </c>
      <c r="BE529" s="183">
        <f>IF(N529="základní",J529,0)</f>
        <v>0</v>
      </c>
      <c r="BF529" s="183">
        <f>IF(N529="snížená",J529,0)</f>
        <v>0</v>
      </c>
      <c r="BG529" s="183">
        <f>IF(N529="zákl. přenesená",J529,0)</f>
        <v>0</v>
      </c>
      <c r="BH529" s="183">
        <f>IF(N529="sníž. přenesená",J529,0)</f>
        <v>0</v>
      </c>
      <c r="BI529" s="183">
        <f>IF(N529="nulová",J529,0)</f>
        <v>0</v>
      </c>
      <c r="BJ529" s="19" t="s">
        <v>90</v>
      </c>
      <c r="BK529" s="183">
        <f>ROUND(I529*H529,2)</f>
        <v>0</v>
      </c>
      <c r="BL529" s="19" t="s">
        <v>154</v>
      </c>
      <c r="BM529" s="182" t="s">
        <v>787</v>
      </c>
    </row>
    <row r="530" s="2" customFormat="1" ht="33" customHeight="1">
      <c r="A530" s="39"/>
      <c r="B530" s="169"/>
      <c r="C530" s="170" t="s">
        <v>788</v>
      </c>
      <c r="D530" s="170" t="s">
        <v>150</v>
      </c>
      <c r="E530" s="171" t="s">
        <v>789</v>
      </c>
      <c r="F530" s="172" t="s">
        <v>790</v>
      </c>
      <c r="G530" s="173" t="s">
        <v>274</v>
      </c>
      <c r="H530" s="174">
        <v>1</v>
      </c>
      <c r="I530" s="175"/>
      <c r="J530" s="176">
        <f>ROUND(I530*H530,2)</f>
        <v>0</v>
      </c>
      <c r="K530" s="177"/>
      <c r="L530" s="40"/>
      <c r="M530" s="178" t="s">
        <v>1</v>
      </c>
      <c r="N530" s="179" t="s">
        <v>50</v>
      </c>
      <c r="O530" s="78"/>
      <c r="P530" s="180">
        <f>O530*H530</f>
        <v>0</v>
      </c>
      <c r="Q530" s="180">
        <v>0</v>
      </c>
      <c r="R530" s="180">
        <f>Q530*H530</f>
        <v>0</v>
      </c>
      <c r="S530" s="180">
        <v>0</v>
      </c>
      <c r="T530" s="181">
        <f>S530*H530</f>
        <v>0</v>
      </c>
      <c r="U530" s="39"/>
      <c r="V530" s="39"/>
      <c r="W530" s="39"/>
      <c r="X530" s="39"/>
      <c r="Y530" s="39"/>
      <c r="Z530" s="39"/>
      <c r="AA530" s="39"/>
      <c r="AB530" s="39"/>
      <c r="AC530" s="39"/>
      <c r="AD530" s="39"/>
      <c r="AE530" s="39"/>
      <c r="AR530" s="182" t="s">
        <v>154</v>
      </c>
      <c r="AT530" s="182" t="s">
        <v>150</v>
      </c>
      <c r="AU530" s="182" t="s">
        <v>20</v>
      </c>
      <c r="AY530" s="19" t="s">
        <v>148</v>
      </c>
      <c r="BE530" s="183">
        <f>IF(N530="základní",J530,0)</f>
        <v>0</v>
      </c>
      <c r="BF530" s="183">
        <f>IF(N530="snížená",J530,0)</f>
        <v>0</v>
      </c>
      <c r="BG530" s="183">
        <f>IF(N530="zákl. přenesená",J530,0)</f>
        <v>0</v>
      </c>
      <c r="BH530" s="183">
        <f>IF(N530="sníž. přenesená",J530,0)</f>
        <v>0</v>
      </c>
      <c r="BI530" s="183">
        <f>IF(N530="nulová",J530,0)</f>
        <v>0</v>
      </c>
      <c r="BJ530" s="19" t="s">
        <v>90</v>
      </c>
      <c r="BK530" s="183">
        <f>ROUND(I530*H530,2)</f>
        <v>0</v>
      </c>
      <c r="BL530" s="19" t="s">
        <v>154</v>
      </c>
      <c r="BM530" s="182" t="s">
        <v>791</v>
      </c>
    </row>
    <row r="531" s="2" customFormat="1" ht="24.15" customHeight="1">
      <c r="A531" s="39"/>
      <c r="B531" s="169"/>
      <c r="C531" s="170" t="s">
        <v>792</v>
      </c>
      <c r="D531" s="170" t="s">
        <v>150</v>
      </c>
      <c r="E531" s="171" t="s">
        <v>793</v>
      </c>
      <c r="F531" s="172" t="s">
        <v>794</v>
      </c>
      <c r="G531" s="173" t="s">
        <v>153</v>
      </c>
      <c r="H531" s="174">
        <v>121.44</v>
      </c>
      <c r="I531" s="175"/>
      <c r="J531" s="176">
        <f>ROUND(I531*H531,2)</f>
        <v>0</v>
      </c>
      <c r="K531" s="177"/>
      <c r="L531" s="40"/>
      <c r="M531" s="178" t="s">
        <v>1</v>
      </c>
      <c r="N531" s="179" t="s">
        <v>50</v>
      </c>
      <c r="O531" s="78"/>
      <c r="P531" s="180">
        <f>O531*H531</f>
        <v>0</v>
      </c>
      <c r="Q531" s="180">
        <v>0</v>
      </c>
      <c r="R531" s="180">
        <f>Q531*H531</f>
        <v>0</v>
      </c>
      <c r="S531" s="180">
        <v>0</v>
      </c>
      <c r="T531" s="181">
        <f>S531*H531</f>
        <v>0</v>
      </c>
      <c r="U531" s="39"/>
      <c r="V531" s="39"/>
      <c r="W531" s="39"/>
      <c r="X531" s="39"/>
      <c r="Y531" s="39"/>
      <c r="Z531" s="39"/>
      <c r="AA531" s="39"/>
      <c r="AB531" s="39"/>
      <c r="AC531" s="39"/>
      <c r="AD531" s="39"/>
      <c r="AE531" s="39"/>
      <c r="AR531" s="182" t="s">
        <v>154</v>
      </c>
      <c r="AT531" s="182" t="s">
        <v>150</v>
      </c>
      <c r="AU531" s="182" t="s">
        <v>20</v>
      </c>
      <c r="AY531" s="19" t="s">
        <v>148</v>
      </c>
      <c r="BE531" s="183">
        <f>IF(N531="základní",J531,0)</f>
        <v>0</v>
      </c>
      <c r="BF531" s="183">
        <f>IF(N531="snížená",J531,0)</f>
        <v>0</v>
      </c>
      <c r="BG531" s="183">
        <f>IF(N531="zákl. přenesená",J531,0)</f>
        <v>0</v>
      </c>
      <c r="BH531" s="183">
        <f>IF(N531="sníž. přenesená",J531,0)</f>
        <v>0</v>
      </c>
      <c r="BI531" s="183">
        <f>IF(N531="nulová",J531,0)</f>
        <v>0</v>
      </c>
      <c r="BJ531" s="19" t="s">
        <v>90</v>
      </c>
      <c r="BK531" s="183">
        <f>ROUND(I531*H531,2)</f>
        <v>0</v>
      </c>
      <c r="BL531" s="19" t="s">
        <v>154</v>
      </c>
      <c r="BM531" s="182" t="s">
        <v>795</v>
      </c>
    </row>
    <row r="532" s="12" customFormat="1" ht="22.8" customHeight="1">
      <c r="A532" s="12"/>
      <c r="B532" s="156"/>
      <c r="C532" s="12"/>
      <c r="D532" s="157" t="s">
        <v>84</v>
      </c>
      <c r="E532" s="167" t="s">
        <v>796</v>
      </c>
      <c r="F532" s="167" t="s">
        <v>797</v>
      </c>
      <c r="G532" s="12"/>
      <c r="H532" s="12"/>
      <c r="I532" s="159"/>
      <c r="J532" s="168">
        <f>BK532</f>
        <v>0</v>
      </c>
      <c r="K532" s="12"/>
      <c r="L532" s="156"/>
      <c r="M532" s="161"/>
      <c r="N532" s="162"/>
      <c r="O532" s="162"/>
      <c r="P532" s="163">
        <f>SUM(P533:P538)</f>
        <v>0</v>
      </c>
      <c r="Q532" s="162"/>
      <c r="R532" s="163">
        <f>SUM(R533:R538)</f>
        <v>0</v>
      </c>
      <c r="S532" s="162"/>
      <c r="T532" s="164">
        <f>SUM(T533:T538)</f>
        <v>0</v>
      </c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R532" s="157" t="s">
        <v>90</v>
      </c>
      <c r="AT532" s="165" t="s">
        <v>84</v>
      </c>
      <c r="AU532" s="165" t="s">
        <v>90</v>
      </c>
      <c r="AY532" s="157" t="s">
        <v>148</v>
      </c>
      <c r="BK532" s="166">
        <f>SUM(BK533:BK538)</f>
        <v>0</v>
      </c>
    </row>
    <row r="533" s="2" customFormat="1" ht="24.15" customHeight="1">
      <c r="A533" s="39"/>
      <c r="B533" s="169"/>
      <c r="C533" s="170" t="s">
        <v>798</v>
      </c>
      <c r="D533" s="170" t="s">
        <v>150</v>
      </c>
      <c r="E533" s="171" t="s">
        <v>799</v>
      </c>
      <c r="F533" s="172" t="s">
        <v>800</v>
      </c>
      <c r="G533" s="173" t="s">
        <v>644</v>
      </c>
      <c r="H533" s="174">
        <v>20.259</v>
      </c>
      <c r="I533" s="175"/>
      <c r="J533" s="176">
        <f>ROUND(I533*H533,2)</f>
        <v>0</v>
      </c>
      <c r="K533" s="177"/>
      <c r="L533" s="40"/>
      <c r="M533" s="178" t="s">
        <v>1</v>
      </c>
      <c r="N533" s="179" t="s">
        <v>50</v>
      </c>
      <c r="O533" s="78"/>
      <c r="P533" s="180">
        <f>O533*H533</f>
        <v>0</v>
      </c>
      <c r="Q533" s="180">
        <v>0</v>
      </c>
      <c r="R533" s="180">
        <f>Q533*H533</f>
        <v>0</v>
      </c>
      <c r="S533" s="180">
        <v>0</v>
      </c>
      <c r="T533" s="181">
        <f>S533*H533</f>
        <v>0</v>
      </c>
      <c r="U533" s="39"/>
      <c r="V533" s="39"/>
      <c r="W533" s="39"/>
      <c r="X533" s="39"/>
      <c r="Y533" s="39"/>
      <c r="Z533" s="39"/>
      <c r="AA533" s="39"/>
      <c r="AB533" s="39"/>
      <c r="AC533" s="39"/>
      <c r="AD533" s="39"/>
      <c r="AE533" s="39"/>
      <c r="AR533" s="182" t="s">
        <v>154</v>
      </c>
      <c r="AT533" s="182" t="s">
        <v>150</v>
      </c>
      <c r="AU533" s="182" t="s">
        <v>20</v>
      </c>
      <c r="AY533" s="19" t="s">
        <v>148</v>
      </c>
      <c r="BE533" s="183">
        <f>IF(N533="základní",J533,0)</f>
        <v>0</v>
      </c>
      <c r="BF533" s="183">
        <f>IF(N533="snížená",J533,0)</f>
        <v>0</v>
      </c>
      <c r="BG533" s="183">
        <f>IF(N533="zákl. přenesená",J533,0)</f>
        <v>0</v>
      </c>
      <c r="BH533" s="183">
        <f>IF(N533="sníž. přenesená",J533,0)</f>
        <v>0</v>
      </c>
      <c r="BI533" s="183">
        <f>IF(N533="nulová",J533,0)</f>
        <v>0</v>
      </c>
      <c r="BJ533" s="19" t="s">
        <v>90</v>
      </c>
      <c r="BK533" s="183">
        <f>ROUND(I533*H533,2)</f>
        <v>0</v>
      </c>
      <c r="BL533" s="19" t="s">
        <v>154</v>
      </c>
      <c r="BM533" s="182" t="s">
        <v>801</v>
      </c>
    </row>
    <row r="534" s="2" customFormat="1" ht="24.15" customHeight="1">
      <c r="A534" s="39"/>
      <c r="B534" s="169"/>
      <c r="C534" s="170" t="s">
        <v>802</v>
      </c>
      <c r="D534" s="170" t="s">
        <v>150</v>
      </c>
      <c r="E534" s="171" t="s">
        <v>803</v>
      </c>
      <c r="F534" s="172" t="s">
        <v>804</v>
      </c>
      <c r="G534" s="173" t="s">
        <v>644</v>
      </c>
      <c r="H534" s="174">
        <v>20.259</v>
      </c>
      <c r="I534" s="175"/>
      <c r="J534" s="176">
        <f>ROUND(I534*H534,2)</f>
        <v>0</v>
      </c>
      <c r="K534" s="177"/>
      <c r="L534" s="40"/>
      <c r="M534" s="178" t="s">
        <v>1</v>
      </c>
      <c r="N534" s="179" t="s">
        <v>50</v>
      </c>
      <c r="O534" s="78"/>
      <c r="P534" s="180">
        <f>O534*H534</f>
        <v>0</v>
      </c>
      <c r="Q534" s="180">
        <v>0</v>
      </c>
      <c r="R534" s="180">
        <f>Q534*H534</f>
        <v>0</v>
      </c>
      <c r="S534" s="180">
        <v>0</v>
      </c>
      <c r="T534" s="181">
        <f>S534*H534</f>
        <v>0</v>
      </c>
      <c r="U534" s="39"/>
      <c r="V534" s="39"/>
      <c r="W534" s="39"/>
      <c r="X534" s="39"/>
      <c r="Y534" s="39"/>
      <c r="Z534" s="39"/>
      <c r="AA534" s="39"/>
      <c r="AB534" s="39"/>
      <c r="AC534" s="39"/>
      <c r="AD534" s="39"/>
      <c r="AE534" s="39"/>
      <c r="AR534" s="182" t="s">
        <v>154</v>
      </c>
      <c r="AT534" s="182" t="s">
        <v>150</v>
      </c>
      <c r="AU534" s="182" t="s">
        <v>20</v>
      </c>
      <c r="AY534" s="19" t="s">
        <v>148</v>
      </c>
      <c r="BE534" s="183">
        <f>IF(N534="základní",J534,0)</f>
        <v>0</v>
      </c>
      <c r="BF534" s="183">
        <f>IF(N534="snížená",J534,0)</f>
        <v>0</v>
      </c>
      <c r="BG534" s="183">
        <f>IF(N534="zákl. přenesená",J534,0)</f>
        <v>0</v>
      </c>
      <c r="BH534" s="183">
        <f>IF(N534="sníž. přenesená",J534,0)</f>
        <v>0</v>
      </c>
      <c r="BI534" s="183">
        <f>IF(N534="nulová",J534,0)</f>
        <v>0</v>
      </c>
      <c r="BJ534" s="19" t="s">
        <v>90</v>
      </c>
      <c r="BK534" s="183">
        <f>ROUND(I534*H534,2)</f>
        <v>0</v>
      </c>
      <c r="BL534" s="19" t="s">
        <v>154</v>
      </c>
      <c r="BM534" s="182" t="s">
        <v>805</v>
      </c>
    </row>
    <row r="535" s="2" customFormat="1" ht="24.15" customHeight="1">
      <c r="A535" s="39"/>
      <c r="B535" s="169"/>
      <c r="C535" s="170" t="s">
        <v>806</v>
      </c>
      <c r="D535" s="170" t="s">
        <v>150</v>
      </c>
      <c r="E535" s="171" t="s">
        <v>807</v>
      </c>
      <c r="F535" s="172" t="s">
        <v>808</v>
      </c>
      <c r="G535" s="173" t="s">
        <v>644</v>
      </c>
      <c r="H535" s="174">
        <v>81.036000000000001</v>
      </c>
      <c r="I535" s="175"/>
      <c r="J535" s="176">
        <f>ROUND(I535*H535,2)</f>
        <v>0</v>
      </c>
      <c r="K535" s="177"/>
      <c r="L535" s="40"/>
      <c r="M535" s="178" t="s">
        <v>1</v>
      </c>
      <c r="N535" s="179" t="s">
        <v>50</v>
      </c>
      <c r="O535" s="78"/>
      <c r="P535" s="180">
        <f>O535*H535</f>
        <v>0</v>
      </c>
      <c r="Q535" s="180">
        <v>0</v>
      </c>
      <c r="R535" s="180">
        <f>Q535*H535</f>
        <v>0</v>
      </c>
      <c r="S535" s="180">
        <v>0</v>
      </c>
      <c r="T535" s="181">
        <f>S535*H535</f>
        <v>0</v>
      </c>
      <c r="U535" s="39"/>
      <c r="V535" s="39"/>
      <c r="W535" s="39"/>
      <c r="X535" s="39"/>
      <c r="Y535" s="39"/>
      <c r="Z535" s="39"/>
      <c r="AA535" s="39"/>
      <c r="AB535" s="39"/>
      <c r="AC535" s="39"/>
      <c r="AD535" s="39"/>
      <c r="AE535" s="39"/>
      <c r="AR535" s="182" t="s">
        <v>154</v>
      </c>
      <c r="AT535" s="182" t="s">
        <v>150</v>
      </c>
      <c r="AU535" s="182" t="s">
        <v>20</v>
      </c>
      <c r="AY535" s="19" t="s">
        <v>148</v>
      </c>
      <c r="BE535" s="183">
        <f>IF(N535="základní",J535,0)</f>
        <v>0</v>
      </c>
      <c r="BF535" s="183">
        <f>IF(N535="snížená",J535,0)</f>
        <v>0</v>
      </c>
      <c r="BG535" s="183">
        <f>IF(N535="zákl. přenesená",J535,0)</f>
        <v>0</v>
      </c>
      <c r="BH535" s="183">
        <f>IF(N535="sníž. přenesená",J535,0)</f>
        <v>0</v>
      </c>
      <c r="BI535" s="183">
        <f>IF(N535="nulová",J535,0)</f>
        <v>0</v>
      </c>
      <c r="BJ535" s="19" t="s">
        <v>90</v>
      </c>
      <c r="BK535" s="183">
        <f>ROUND(I535*H535,2)</f>
        <v>0</v>
      </c>
      <c r="BL535" s="19" t="s">
        <v>154</v>
      </c>
      <c r="BM535" s="182" t="s">
        <v>809</v>
      </c>
    </row>
    <row r="536" s="14" customFormat="1">
      <c r="A536" s="14"/>
      <c r="B536" s="192"/>
      <c r="C536" s="14"/>
      <c r="D536" s="185" t="s">
        <v>156</v>
      </c>
      <c r="E536" s="193" t="s">
        <v>1</v>
      </c>
      <c r="F536" s="194" t="s">
        <v>810</v>
      </c>
      <c r="G536" s="14"/>
      <c r="H536" s="195">
        <v>81.036000000000001</v>
      </c>
      <c r="I536" s="196"/>
      <c r="J536" s="14"/>
      <c r="K536" s="14"/>
      <c r="L536" s="192"/>
      <c r="M536" s="197"/>
      <c r="N536" s="198"/>
      <c r="O536" s="198"/>
      <c r="P536" s="198"/>
      <c r="Q536" s="198"/>
      <c r="R536" s="198"/>
      <c r="S536" s="198"/>
      <c r="T536" s="199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T536" s="193" t="s">
        <v>156</v>
      </c>
      <c r="AU536" s="193" t="s">
        <v>20</v>
      </c>
      <c r="AV536" s="14" t="s">
        <v>20</v>
      </c>
      <c r="AW536" s="14" t="s">
        <v>41</v>
      </c>
      <c r="AX536" s="14" t="s">
        <v>85</v>
      </c>
      <c r="AY536" s="193" t="s">
        <v>148</v>
      </c>
    </row>
    <row r="537" s="15" customFormat="1">
      <c r="A537" s="15"/>
      <c r="B537" s="200"/>
      <c r="C537" s="15"/>
      <c r="D537" s="185" t="s">
        <v>156</v>
      </c>
      <c r="E537" s="201" t="s">
        <v>1</v>
      </c>
      <c r="F537" s="202" t="s">
        <v>159</v>
      </c>
      <c r="G537" s="15"/>
      <c r="H537" s="203">
        <v>81.036000000000001</v>
      </c>
      <c r="I537" s="204"/>
      <c r="J537" s="15"/>
      <c r="K537" s="15"/>
      <c r="L537" s="200"/>
      <c r="M537" s="205"/>
      <c r="N537" s="206"/>
      <c r="O537" s="206"/>
      <c r="P537" s="206"/>
      <c r="Q537" s="206"/>
      <c r="R537" s="206"/>
      <c r="S537" s="206"/>
      <c r="T537" s="207"/>
      <c r="U537" s="15"/>
      <c r="V537" s="15"/>
      <c r="W537" s="15"/>
      <c r="X537" s="15"/>
      <c r="Y537" s="15"/>
      <c r="Z537" s="15"/>
      <c r="AA537" s="15"/>
      <c r="AB537" s="15"/>
      <c r="AC537" s="15"/>
      <c r="AD537" s="15"/>
      <c r="AE537" s="15"/>
      <c r="AT537" s="201" t="s">
        <v>156</v>
      </c>
      <c r="AU537" s="201" t="s">
        <v>20</v>
      </c>
      <c r="AV537" s="15" t="s">
        <v>154</v>
      </c>
      <c r="AW537" s="15" t="s">
        <v>41</v>
      </c>
      <c r="AX537" s="15" t="s">
        <v>90</v>
      </c>
      <c r="AY537" s="201" t="s">
        <v>148</v>
      </c>
    </row>
    <row r="538" s="2" customFormat="1" ht="33" customHeight="1">
      <c r="A538" s="39"/>
      <c r="B538" s="169"/>
      <c r="C538" s="170" t="s">
        <v>811</v>
      </c>
      <c r="D538" s="170" t="s">
        <v>150</v>
      </c>
      <c r="E538" s="171" t="s">
        <v>812</v>
      </c>
      <c r="F538" s="172" t="s">
        <v>813</v>
      </c>
      <c r="G538" s="173" t="s">
        <v>644</v>
      </c>
      <c r="H538" s="174">
        <v>20.259</v>
      </c>
      <c r="I538" s="175"/>
      <c r="J538" s="176">
        <f>ROUND(I538*H538,2)</f>
        <v>0</v>
      </c>
      <c r="K538" s="177"/>
      <c r="L538" s="40"/>
      <c r="M538" s="178" t="s">
        <v>1</v>
      </c>
      <c r="N538" s="179" t="s">
        <v>50</v>
      </c>
      <c r="O538" s="78"/>
      <c r="P538" s="180">
        <f>O538*H538</f>
        <v>0</v>
      </c>
      <c r="Q538" s="180">
        <v>0</v>
      </c>
      <c r="R538" s="180">
        <f>Q538*H538</f>
        <v>0</v>
      </c>
      <c r="S538" s="180">
        <v>0</v>
      </c>
      <c r="T538" s="181">
        <f>S538*H538</f>
        <v>0</v>
      </c>
      <c r="U538" s="39"/>
      <c r="V538" s="39"/>
      <c r="W538" s="39"/>
      <c r="X538" s="39"/>
      <c r="Y538" s="39"/>
      <c r="Z538" s="39"/>
      <c r="AA538" s="39"/>
      <c r="AB538" s="39"/>
      <c r="AC538" s="39"/>
      <c r="AD538" s="39"/>
      <c r="AE538" s="39"/>
      <c r="AR538" s="182" t="s">
        <v>154</v>
      </c>
      <c r="AT538" s="182" t="s">
        <v>150</v>
      </c>
      <c r="AU538" s="182" t="s">
        <v>20</v>
      </c>
      <c r="AY538" s="19" t="s">
        <v>148</v>
      </c>
      <c r="BE538" s="183">
        <f>IF(N538="základní",J538,0)</f>
        <v>0</v>
      </c>
      <c r="BF538" s="183">
        <f>IF(N538="snížená",J538,0)</f>
        <v>0</v>
      </c>
      <c r="BG538" s="183">
        <f>IF(N538="zákl. přenesená",J538,0)</f>
        <v>0</v>
      </c>
      <c r="BH538" s="183">
        <f>IF(N538="sníž. přenesená",J538,0)</f>
        <v>0</v>
      </c>
      <c r="BI538" s="183">
        <f>IF(N538="nulová",J538,0)</f>
        <v>0</v>
      </c>
      <c r="BJ538" s="19" t="s">
        <v>90</v>
      </c>
      <c r="BK538" s="183">
        <f>ROUND(I538*H538,2)</f>
        <v>0</v>
      </c>
      <c r="BL538" s="19" t="s">
        <v>154</v>
      </c>
      <c r="BM538" s="182" t="s">
        <v>814</v>
      </c>
    </row>
    <row r="539" s="12" customFormat="1" ht="22.8" customHeight="1">
      <c r="A539" s="12"/>
      <c r="B539" s="156"/>
      <c r="C539" s="12"/>
      <c r="D539" s="157" t="s">
        <v>84</v>
      </c>
      <c r="E539" s="167" t="s">
        <v>815</v>
      </c>
      <c r="F539" s="167" t="s">
        <v>816</v>
      </c>
      <c r="G539" s="12"/>
      <c r="H539" s="12"/>
      <c r="I539" s="159"/>
      <c r="J539" s="168">
        <f>BK539</f>
        <v>0</v>
      </c>
      <c r="K539" s="12"/>
      <c r="L539" s="156"/>
      <c r="M539" s="161"/>
      <c r="N539" s="162"/>
      <c r="O539" s="162"/>
      <c r="P539" s="163">
        <f>P540</f>
        <v>0</v>
      </c>
      <c r="Q539" s="162"/>
      <c r="R539" s="163">
        <f>R540</f>
        <v>0</v>
      </c>
      <c r="S539" s="162"/>
      <c r="T539" s="164">
        <f>T540</f>
        <v>0</v>
      </c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R539" s="157" t="s">
        <v>90</v>
      </c>
      <c r="AT539" s="165" t="s">
        <v>84</v>
      </c>
      <c r="AU539" s="165" t="s">
        <v>90</v>
      </c>
      <c r="AY539" s="157" t="s">
        <v>148</v>
      </c>
      <c r="BK539" s="166">
        <f>BK540</f>
        <v>0</v>
      </c>
    </row>
    <row r="540" s="2" customFormat="1" ht="24.15" customHeight="1">
      <c r="A540" s="39"/>
      <c r="B540" s="169"/>
      <c r="C540" s="170" t="s">
        <v>817</v>
      </c>
      <c r="D540" s="170" t="s">
        <v>150</v>
      </c>
      <c r="E540" s="171" t="s">
        <v>818</v>
      </c>
      <c r="F540" s="172" t="s">
        <v>819</v>
      </c>
      <c r="G540" s="173" t="s">
        <v>644</v>
      </c>
      <c r="H540" s="174">
        <v>55.927999999999997</v>
      </c>
      <c r="I540" s="175"/>
      <c r="J540" s="176">
        <f>ROUND(I540*H540,2)</f>
        <v>0</v>
      </c>
      <c r="K540" s="177"/>
      <c r="L540" s="40"/>
      <c r="M540" s="178" t="s">
        <v>1</v>
      </c>
      <c r="N540" s="179" t="s">
        <v>50</v>
      </c>
      <c r="O540" s="78"/>
      <c r="P540" s="180">
        <f>O540*H540</f>
        <v>0</v>
      </c>
      <c r="Q540" s="180">
        <v>0</v>
      </c>
      <c r="R540" s="180">
        <f>Q540*H540</f>
        <v>0</v>
      </c>
      <c r="S540" s="180">
        <v>0</v>
      </c>
      <c r="T540" s="181">
        <f>S540*H540</f>
        <v>0</v>
      </c>
      <c r="U540" s="39"/>
      <c r="V540" s="39"/>
      <c r="W540" s="39"/>
      <c r="X540" s="39"/>
      <c r="Y540" s="39"/>
      <c r="Z540" s="39"/>
      <c r="AA540" s="39"/>
      <c r="AB540" s="39"/>
      <c r="AC540" s="39"/>
      <c r="AD540" s="39"/>
      <c r="AE540" s="39"/>
      <c r="AR540" s="182" t="s">
        <v>154</v>
      </c>
      <c r="AT540" s="182" t="s">
        <v>150</v>
      </c>
      <c r="AU540" s="182" t="s">
        <v>20</v>
      </c>
      <c r="AY540" s="19" t="s">
        <v>148</v>
      </c>
      <c r="BE540" s="183">
        <f>IF(N540="základní",J540,0)</f>
        <v>0</v>
      </c>
      <c r="BF540" s="183">
        <f>IF(N540="snížená",J540,0)</f>
        <v>0</v>
      </c>
      <c r="BG540" s="183">
        <f>IF(N540="zákl. přenesená",J540,0)</f>
        <v>0</v>
      </c>
      <c r="BH540" s="183">
        <f>IF(N540="sníž. přenesená",J540,0)</f>
        <v>0</v>
      </c>
      <c r="BI540" s="183">
        <f>IF(N540="nulová",J540,0)</f>
        <v>0</v>
      </c>
      <c r="BJ540" s="19" t="s">
        <v>90</v>
      </c>
      <c r="BK540" s="183">
        <f>ROUND(I540*H540,2)</f>
        <v>0</v>
      </c>
      <c r="BL540" s="19" t="s">
        <v>154</v>
      </c>
      <c r="BM540" s="182" t="s">
        <v>820</v>
      </c>
    </row>
    <row r="541" s="12" customFormat="1" ht="25.92" customHeight="1">
      <c r="A541" s="12"/>
      <c r="B541" s="156"/>
      <c r="C541" s="12"/>
      <c r="D541" s="157" t="s">
        <v>84</v>
      </c>
      <c r="E541" s="158" t="s">
        <v>821</v>
      </c>
      <c r="F541" s="158" t="s">
        <v>822</v>
      </c>
      <c r="G541" s="12"/>
      <c r="H541" s="12"/>
      <c r="I541" s="159"/>
      <c r="J541" s="160">
        <f>BK541</f>
        <v>0</v>
      </c>
      <c r="K541" s="12"/>
      <c r="L541" s="156"/>
      <c r="M541" s="161"/>
      <c r="N541" s="162"/>
      <c r="O541" s="162"/>
      <c r="P541" s="163">
        <f>P542+P545+P556+P560+P635+P641+P650+P681+P700+P720+P730</f>
        <v>0</v>
      </c>
      <c r="Q541" s="162"/>
      <c r="R541" s="163">
        <f>R542+R545+R556+R560+R635+R641+R650+R681+R700+R720+R730</f>
        <v>17.806334</v>
      </c>
      <c r="S541" s="162"/>
      <c r="T541" s="164">
        <f>T542+T545+T556+T560+T635+T641+T650+T681+T700+T720+T730</f>
        <v>0.012117600000000001</v>
      </c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  <c r="AR541" s="157" t="s">
        <v>20</v>
      </c>
      <c r="AT541" s="165" t="s">
        <v>84</v>
      </c>
      <c r="AU541" s="165" t="s">
        <v>85</v>
      </c>
      <c r="AY541" s="157" t="s">
        <v>148</v>
      </c>
      <c r="BK541" s="166">
        <f>BK542+BK545+BK556+BK560+BK635+BK641+BK650+BK681+BK700+BK720+BK730</f>
        <v>0</v>
      </c>
    </row>
    <row r="542" s="12" customFormat="1" ht="22.8" customHeight="1">
      <c r="A542" s="12"/>
      <c r="B542" s="156"/>
      <c r="C542" s="12"/>
      <c r="D542" s="157" t="s">
        <v>84</v>
      </c>
      <c r="E542" s="167" t="s">
        <v>823</v>
      </c>
      <c r="F542" s="167" t="s">
        <v>824</v>
      </c>
      <c r="G542" s="12"/>
      <c r="H542" s="12"/>
      <c r="I542" s="159"/>
      <c r="J542" s="168">
        <f>BK542</f>
        <v>0</v>
      </c>
      <c r="K542" s="12"/>
      <c r="L542" s="156"/>
      <c r="M542" s="161"/>
      <c r="N542" s="162"/>
      <c r="O542" s="162"/>
      <c r="P542" s="163">
        <f>SUM(P543:P544)</f>
        <v>0</v>
      </c>
      <c r="Q542" s="162"/>
      <c r="R542" s="163">
        <f>SUM(R543:R544)</f>
        <v>0</v>
      </c>
      <c r="S542" s="162"/>
      <c r="T542" s="164">
        <f>SUM(T543:T544)</f>
        <v>0</v>
      </c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  <c r="AR542" s="157" t="s">
        <v>20</v>
      </c>
      <c r="AT542" s="165" t="s">
        <v>84</v>
      </c>
      <c r="AU542" s="165" t="s">
        <v>90</v>
      </c>
      <c r="AY542" s="157" t="s">
        <v>148</v>
      </c>
      <c r="BK542" s="166">
        <f>SUM(BK543:BK544)</f>
        <v>0</v>
      </c>
    </row>
    <row r="543" s="2" customFormat="1" ht="24.15" customHeight="1">
      <c r="A543" s="39"/>
      <c r="B543" s="169"/>
      <c r="C543" s="170" t="s">
        <v>825</v>
      </c>
      <c r="D543" s="170" t="s">
        <v>150</v>
      </c>
      <c r="E543" s="171" t="s">
        <v>826</v>
      </c>
      <c r="F543" s="172" t="s">
        <v>827</v>
      </c>
      <c r="G543" s="173" t="s">
        <v>274</v>
      </c>
      <c r="H543" s="174">
        <v>1</v>
      </c>
      <c r="I543" s="175"/>
      <c r="J543" s="176">
        <f>ROUND(I543*H543,2)</f>
        <v>0</v>
      </c>
      <c r="K543" s="177"/>
      <c r="L543" s="40"/>
      <c r="M543" s="178" t="s">
        <v>1</v>
      </c>
      <c r="N543" s="179" t="s">
        <v>50</v>
      </c>
      <c r="O543" s="78"/>
      <c r="P543" s="180">
        <f>O543*H543</f>
        <v>0</v>
      </c>
      <c r="Q543" s="180">
        <v>0</v>
      </c>
      <c r="R543" s="180">
        <f>Q543*H543</f>
        <v>0</v>
      </c>
      <c r="S543" s="180">
        <v>0</v>
      </c>
      <c r="T543" s="181">
        <f>S543*H543</f>
        <v>0</v>
      </c>
      <c r="U543" s="39"/>
      <c r="V543" s="39"/>
      <c r="W543" s="39"/>
      <c r="X543" s="39"/>
      <c r="Y543" s="39"/>
      <c r="Z543" s="39"/>
      <c r="AA543" s="39"/>
      <c r="AB543" s="39"/>
      <c r="AC543" s="39"/>
      <c r="AD543" s="39"/>
      <c r="AE543" s="39"/>
      <c r="AR543" s="182" t="s">
        <v>239</v>
      </c>
      <c r="AT543" s="182" t="s">
        <v>150</v>
      </c>
      <c r="AU543" s="182" t="s">
        <v>20</v>
      </c>
      <c r="AY543" s="19" t="s">
        <v>148</v>
      </c>
      <c r="BE543" s="183">
        <f>IF(N543="základní",J543,0)</f>
        <v>0</v>
      </c>
      <c r="BF543" s="183">
        <f>IF(N543="snížená",J543,0)</f>
        <v>0</v>
      </c>
      <c r="BG543" s="183">
        <f>IF(N543="zákl. přenesená",J543,0)</f>
        <v>0</v>
      </c>
      <c r="BH543" s="183">
        <f>IF(N543="sníž. přenesená",J543,0)</f>
        <v>0</v>
      </c>
      <c r="BI543" s="183">
        <f>IF(N543="nulová",J543,0)</f>
        <v>0</v>
      </c>
      <c r="BJ543" s="19" t="s">
        <v>90</v>
      </c>
      <c r="BK543" s="183">
        <f>ROUND(I543*H543,2)</f>
        <v>0</v>
      </c>
      <c r="BL543" s="19" t="s">
        <v>239</v>
      </c>
      <c r="BM543" s="182" t="s">
        <v>828</v>
      </c>
    </row>
    <row r="544" s="2" customFormat="1" ht="24.15" customHeight="1">
      <c r="A544" s="39"/>
      <c r="B544" s="169"/>
      <c r="C544" s="170" t="s">
        <v>829</v>
      </c>
      <c r="D544" s="170" t="s">
        <v>150</v>
      </c>
      <c r="E544" s="171" t="s">
        <v>830</v>
      </c>
      <c r="F544" s="172" t="s">
        <v>831</v>
      </c>
      <c r="G544" s="173" t="s">
        <v>832</v>
      </c>
      <c r="H544" s="227"/>
      <c r="I544" s="175"/>
      <c r="J544" s="176">
        <f>ROUND(I544*H544,2)</f>
        <v>0</v>
      </c>
      <c r="K544" s="177"/>
      <c r="L544" s="40"/>
      <c r="M544" s="178" t="s">
        <v>1</v>
      </c>
      <c r="N544" s="179" t="s">
        <v>50</v>
      </c>
      <c r="O544" s="78"/>
      <c r="P544" s="180">
        <f>O544*H544</f>
        <v>0</v>
      </c>
      <c r="Q544" s="180">
        <v>0</v>
      </c>
      <c r="R544" s="180">
        <f>Q544*H544</f>
        <v>0</v>
      </c>
      <c r="S544" s="180">
        <v>0</v>
      </c>
      <c r="T544" s="181">
        <f>S544*H544</f>
        <v>0</v>
      </c>
      <c r="U544" s="39"/>
      <c r="V544" s="39"/>
      <c r="W544" s="39"/>
      <c r="X544" s="39"/>
      <c r="Y544" s="39"/>
      <c r="Z544" s="39"/>
      <c r="AA544" s="39"/>
      <c r="AB544" s="39"/>
      <c r="AC544" s="39"/>
      <c r="AD544" s="39"/>
      <c r="AE544" s="39"/>
      <c r="AR544" s="182" t="s">
        <v>239</v>
      </c>
      <c r="AT544" s="182" t="s">
        <v>150</v>
      </c>
      <c r="AU544" s="182" t="s">
        <v>20</v>
      </c>
      <c r="AY544" s="19" t="s">
        <v>148</v>
      </c>
      <c r="BE544" s="183">
        <f>IF(N544="základní",J544,0)</f>
        <v>0</v>
      </c>
      <c r="BF544" s="183">
        <f>IF(N544="snížená",J544,0)</f>
        <v>0</v>
      </c>
      <c r="BG544" s="183">
        <f>IF(N544="zákl. přenesená",J544,0)</f>
        <v>0</v>
      </c>
      <c r="BH544" s="183">
        <f>IF(N544="sníž. přenesená",J544,0)</f>
        <v>0</v>
      </c>
      <c r="BI544" s="183">
        <f>IF(N544="nulová",J544,0)</f>
        <v>0</v>
      </c>
      <c r="BJ544" s="19" t="s">
        <v>90</v>
      </c>
      <c r="BK544" s="183">
        <f>ROUND(I544*H544,2)</f>
        <v>0</v>
      </c>
      <c r="BL544" s="19" t="s">
        <v>239</v>
      </c>
      <c r="BM544" s="182" t="s">
        <v>833</v>
      </c>
    </row>
    <row r="545" s="12" customFormat="1" ht="22.8" customHeight="1">
      <c r="A545" s="12"/>
      <c r="B545" s="156"/>
      <c r="C545" s="12"/>
      <c r="D545" s="157" t="s">
        <v>84</v>
      </c>
      <c r="E545" s="167" t="s">
        <v>834</v>
      </c>
      <c r="F545" s="167" t="s">
        <v>835</v>
      </c>
      <c r="G545" s="12"/>
      <c r="H545" s="12"/>
      <c r="I545" s="159"/>
      <c r="J545" s="168">
        <f>BK545</f>
        <v>0</v>
      </c>
      <c r="K545" s="12"/>
      <c r="L545" s="156"/>
      <c r="M545" s="161"/>
      <c r="N545" s="162"/>
      <c r="O545" s="162"/>
      <c r="P545" s="163">
        <f>SUM(P546:P555)</f>
        <v>0</v>
      </c>
      <c r="Q545" s="162"/>
      <c r="R545" s="163">
        <f>SUM(R546:R555)</f>
        <v>0.069929999999999992</v>
      </c>
      <c r="S545" s="162"/>
      <c r="T545" s="164">
        <f>SUM(T546:T555)</f>
        <v>0</v>
      </c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  <c r="AR545" s="157" t="s">
        <v>20</v>
      </c>
      <c r="AT545" s="165" t="s">
        <v>84</v>
      </c>
      <c r="AU545" s="165" t="s">
        <v>90</v>
      </c>
      <c r="AY545" s="157" t="s">
        <v>148</v>
      </c>
      <c r="BK545" s="166">
        <f>SUM(BK546:BK555)</f>
        <v>0</v>
      </c>
    </row>
    <row r="546" s="2" customFormat="1" ht="24.15" customHeight="1">
      <c r="A546" s="39"/>
      <c r="B546" s="169"/>
      <c r="C546" s="170" t="s">
        <v>836</v>
      </c>
      <c r="D546" s="170" t="s">
        <v>150</v>
      </c>
      <c r="E546" s="171" t="s">
        <v>837</v>
      </c>
      <c r="F546" s="172" t="s">
        <v>838</v>
      </c>
      <c r="G546" s="173" t="s">
        <v>153</v>
      </c>
      <c r="H546" s="174">
        <v>18</v>
      </c>
      <c r="I546" s="175"/>
      <c r="J546" s="176">
        <f>ROUND(I546*H546,2)</f>
        <v>0</v>
      </c>
      <c r="K546" s="177"/>
      <c r="L546" s="40"/>
      <c r="M546" s="178" t="s">
        <v>1</v>
      </c>
      <c r="N546" s="179" t="s">
        <v>50</v>
      </c>
      <c r="O546" s="78"/>
      <c r="P546" s="180">
        <f>O546*H546</f>
        <v>0</v>
      </c>
      <c r="Q546" s="180">
        <v>0</v>
      </c>
      <c r="R546" s="180">
        <f>Q546*H546</f>
        <v>0</v>
      </c>
      <c r="S546" s="180">
        <v>0</v>
      </c>
      <c r="T546" s="181">
        <f>S546*H546</f>
        <v>0</v>
      </c>
      <c r="U546" s="39"/>
      <c r="V546" s="39"/>
      <c r="W546" s="39"/>
      <c r="X546" s="39"/>
      <c r="Y546" s="39"/>
      <c r="Z546" s="39"/>
      <c r="AA546" s="39"/>
      <c r="AB546" s="39"/>
      <c r="AC546" s="39"/>
      <c r="AD546" s="39"/>
      <c r="AE546" s="39"/>
      <c r="AR546" s="182" t="s">
        <v>239</v>
      </c>
      <c r="AT546" s="182" t="s">
        <v>150</v>
      </c>
      <c r="AU546" s="182" t="s">
        <v>20</v>
      </c>
      <c r="AY546" s="19" t="s">
        <v>148</v>
      </c>
      <c r="BE546" s="183">
        <f>IF(N546="základní",J546,0)</f>
        <v>0</v>
      </c>
      <c r="BF546" s="183">
        <f>IF(N546="snížená",J546,0)</f>
        <v>0</v>
      </c>
      <c r="BG546" s="183">
        <f>IF(N546="zákl. přenesená",J546,0)</f>
        <v>0</v>
      </c>
      <c r="BH546" s="183">
        <f>IF(N546="sníž. přenesená",J546,0)</f>
        <v>0</v>
      </c>
      <c r="BI546" s="183">
        <f>IF(N546="nulová",J546,0)</f>
        <v>0</v>
      </c>
      <c r="BJ546" s="19" t="s">
        <v>90</v>
      </c>
      <c r="BK546" s="183">
        <f>ROUND(I546*H546,2)</f>
        <v>0</v>
      </c>
      <c r="BL546" s="19" t="s">
        <v>239</v>
      </c>
      <c r="BM546" s="182" t="s">
        <v>839</v>
      </c>
    </row>
    <row r="547" s="13" customFormat="1">
      <c r="A547" s="13"/>
      <c r="B547" s="184"/>
      <c r="C547" s="13"/>
      <c r="D547" s="185" t="s">
        <v>156</v>
      </c>
      <c r="E547" s="186" t="s">
        <v>1</v>
      </c>
      <c r="F547" s="187" t="s">
        <v>840</v>
      </c>
      <c r="G547" s="13"/>
      <c r="H547" s="186" t="s">
        <v>1</v>
      </c>
      <c r="I547" s="188"/>
      <c r="J547" s="13"/>
      <c r="K547" s="13"/>
      <c r="L547" s="184"/>
      <c r="M547" s="189"/>
      <c r="N547" s="190"/>
      <c r="O547" s="190"/>
      <c r="P547" s="190"/>
      <c r="Q547" s="190"/>
      <c r="R547" s="190"/>
      <c r="S547" s="190"/>
      <c r="T547" s="191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T547" s="186" t="s">
        <v>156</v>
      </c>
      <c r="AU547" s="186" t="s">
        <v>20</v>
      </c>
      <c r="AV547" s="13" t="s">
        <v>90</v>
      </c>
      <c r="AW547" s="13" t="s">
        <v>41</v>
      </c>
      <c r="AX547" s="13" t="s">
        <v>85</v>
      </c>
      <c r="AY547" s="186" t="s">
        <v>148</v>
      </c>
    </row>
    <row r="548" s="13" customFormat="1">
      <c r="A548" s="13"/>
      <c r="B548" s="184"/>
      <c r="C548" s="13"/>
      <c r="D548" s="185" t="s">
        <v>156</v>
      </c>
      <c r="E548" s="186" t="s">
        <v>1</v>
      </c>
      <c r="F548" s="187" t="s">
        <v>841</v>
      </c>
      <c r="G548" s="13"/>
      <c r="H548" s="186" t="s">
        <v>1</v>
      </c>
      <c r="I548" s="188"/>
      <c r="J548" s="13"/>
      <c r="K548" s="13"/>
      <c r="L548" s="184"/>
      <c r="M548" s="189"/>
      <c r="N548" s="190"/>
      <c r="O548" s="190"/>
      <c r="P548" s="190"/>
      <c r="Q548" s="190"/>
      <c r="R548" s="190"/>
      <c r="S548" s="190"/>
      <c r="T548" s="191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T548" s="186" t="s">
        <v>156</v>
      </c>
      <c r="AU548" s="186" t="s">
        <v>20</v>
      </c>
      <c r="AV548" s="13" t="s">
        <v>90</v>
      </c>
      <c r="AW548" s="13" t="s">
        <v>41</v>
      </c>
      <c r="AX548" s="13" t="s">
        <v>85</v>
      </c>
      <c r="AY548" s="186" t="s">
        <v>148</v>
      </c>
    </row>
    <row r="549" s="14" customFormat="1">
      <c r="A549" s="14"/>
      <c r="B549" s="192"/>
      <c r="C549" s="14"/>
      <c r="D549" s="185" t="s">
        <v>156</v>
      </c>
      <c r="E549" s="193" t="s">
        <v>1</v>
      </c>
      <c r="F549" s="194" t="s">
        <v>842</v>
      </c>
      <c r="G549" s="14"/>
      <c r="H549" s="195">
        <v>18</v>
      </c>
      <c r="I549" s="196"/>
      <c r="J549" s="14"/>
      <c r="K549" s="14"/>
      <c r="L549" s="192"/>
      <c r="M549" s="197"/>
      <c r="N549" s="198"/>
      <c r="O549" s="198"/>
      <c r="P549" s="198"/>
      <c r="Q549" s="198"/>
      <c r="R549" s="198"/>
      <c r="S549" s="198"/>
      <c r="T549" s="199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T549" s="193" t="s">
        <v>156</v>
      </c>
      <c r="AU549" s="193" t="s">
        <v>20</v>
      </c>
      <c r="AV549" s="14" t="s">
        <v>20</v>
      </c>
      <c r="AW549" s="14" t="s">
        <v>41</v>
      </c>
      <c r="AX549" s="14" t="s">
        <v>85</v>
      </c>
      <c r="AY549" s="193" t="s">
        <v>148</v>
      </c>
    </row>
    <row r="550" s="15" customFormat="1">
      <c r="A550" s="15"/>
      <c r="B550" s="200"/>
      <c r="C550" s="15"/>
      <c r="D550" s="185" t="s">
        <v>156</v>
      </c>
      <c r="E550" s="201" t="s">
        <v>1</v>
      </c>
      <c r="F550" s="202" t="s">
        <v>159</v>
      </c>
      <c r="G550" s="15"/>
      <c r="H550" s="203">
        <v>18</v>
      </c>
      <c r="I550" s="204"/>
      <c r="J550" s="15"/>
      <c r="K550" s="15"/>
      <c r="L550" s="200"/>
      <c r="M550" s="205"/>
      <c r="N550" s="206"/>
      <c r="O550" s="206"/>
      <c r="P550" s="206"/>
      <c r="Q550" s="206"/>
      <c r="R550" s="206"/>
      <c r="S550" s="206"/>
      <c r="T550" s="207"/>
      <c r="U550" s="15"/>
      <c r="V550" s="15"/>
      <c r="W550" s="15"/>
      <c r="X550" s="15"/>
      <c r="Y550" s="15"/>
      <c r="Z550" s="15"/>
      <c r="AA550" s="15"/>
      <c r="AB550" s="15"/>
      <c r="AC550" s="15"/>
      <c r="AD550" s="15"/>
      <c r="AE550" s="15"/>
      <c r="AT550" s="201" t="s">
        <v>156</v>
      </c>
      <c r="AU550" s="201" t="s">
        <v>20</v>
      </c>
      <c r="AV550" s="15" t="s">
        <v>154</v>
      </c>
      <c r="AW550" s="15" t="s">
        <v>41</v>
      </c>
      <c r="AX550" s="15" t="s">
        <v>90</v>
      </c>
      <c r="AY550" s="201" t="s">
        <v>148</v>
      </c>
    </row>
    <row r="551" s="2" customFormat="1" ht="24.15" customHeight="1">
      <c r="A551" s="39"/>
      <c r="B551" s="169"/>
      <c r="C551" s="216" t="s">
        <v>843</v>
      </c>
      <c r="D551" s="216" t="s">
        <v>251</v>
      </c>
      <c r="E551" s="217" t="s">
        <v>844</v>
      </c>
      <c r="F551" s="218" t="s">
        <v>845</v>
      </c>
      <c r="G551" s="219" t="s">
        <v>153</v>
      </c>
      <c r="H551" s="220">
        <v>9.4499999999999993</v>
      </c>
      <c r="I551" s="221"/>
      <c r="J551" s="222">
        <f>ROUND(I551*H551,2)</f>
        <v>0</v>
      </c>
      <c r="K551" s="223"/>
      <c r="L551" s="224"/>
      <c r="M551" s="225" t="s">
        <v>1</v>
      </c>
      <c r="N551" s="226" t="s">
        <v>50</v>
      </c>
      <c r="O551" s="78"/>
      <c r="P551" s="180">
        <f>O551*H551</f>
        <v>0</v>
      </c>
      <c r="Q551" s="180">
        <v>0.0060000000000000001</v>
      </c>
      <c r="R551" s="180">
        <f>Q551*H551</f>
        <v>0.056699999999999993</v>
      </c>
      <c r="S551" s="180">
        <v>0</v>
      </c>
      <c r="T551" s="181">
        <f>S551*H551</f>
        <v>0</v>
      </c>
      <c r="U551" s="39"/>
      <c r="V551" s="39"/>
      <c r="W551" s="39"/>
      <c r="X551" s="39"/>
      <c r="Y551" s="39"/>
      <c r="Z551" s="39"/>
      <c r="AA551" s="39"/>
      <c r="AB551" s="39"/>
      <c r="AC551" s="39"/>
      <c r="AD551" s="39"/>
      <c r="AE551" s="39"/>
      <c r="AR551" s="182" t="s">
        <v>317</v>
      </c>
      <c r="AT551" s="182" t="s">
        <v>251</v>
      </c>
      <c r="AU551" s="182" t="s">
        <v>20</v>
      </c>
      <c r="AY551" s="19" t="s">
        <v>148</v>
      </c>
      <c r="BE551" s="183">
        <f>IF(N551="základní",J551,0)</f>
        <v>0</v>
      </c>
      <c r="BF551" s="183">
        <f>IF(N551="snížená",J551,0)</f>
        <v>0</v>
      </c>
      <c r="BG551" s="183">
        <f>IF(N551="zákl. přenesená",J551,0)</f>
        <v>0</v>
      </c>
      <c r="BH551" s="183">
        <f>IF(N551="sníž. přenesená",J551,0)</f>
        <v>0</v>
      </c>
      <c r="BI551" s="183">
        <f>IF(N551="nulová",J551,0)</f>
        <v>0</v>
      </c>
      <c r="BJ551" s="19" t="s">
        <v>90</v>
      </c>
      <c r="BK551" s="183">
        <f>ROUND(I551*H551,2)</f>
        <v>0</v>
      </c>
      <c r="BL551" s="19" t="s">
        <v>239</v>
      </c>
      <c r="BM551" s="182" t="s">
        <v>846</v>
      </c>
    </row>
    <row r="552" s="14" customFormat="1">
      <c r="A552" s="14"/>
      <c r="B552" s="192"/>
      <c r="C552" s="14"/>
      <c r="D552" s="185" t="s">
        <v>156</v>
      </c>
      <c r="E552" s="14"/>
      <c r="F552" s="194" t="s">
        <v>847</v>
      </c>
      <c r="G552" s="14"/>
      <c r="H552" s="195">
        <v>9.4499999999999993</v>
      </c>
      <c r="I552" s="196"/>
      <c r="J552" s="14"/>
      <c r="K552" s="14"/>
      <c r="L552" s="192"/>
      <c r="M552" s="197"/>
      <c r="N552" s="198"/>
      <c r="O552" s="198"/>
      <c r="P552" s="198"/>
      <c r="Q552" s="198"/>
      <c r="R552" s="198"/>
      <c r="S552" s="198"/>
      <c r="T552" s="199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T552" s="193" t="s">
        <v>156</v>
      </c>
      <c r="AU552" s="193" t="s">
        <v>20</v>
      </c>
      <c r="AV552" s="14" t="s">
        <v>20</v>
      </c>
      <c r="AW552" s="14" t="s">
        <v>3</v>
      </c>
      <c r="AX552" s="14" t="s">
        <v>90</v>
      </c>
      <c r="AY552" s="193" t="s">
        <v>148</v>
      </c>
    </row>
    <row r="553" s="2" customFormat="1" ht="24.15" customHeight="1">
      <c r="A553" s="39"/>
      <c r="B553" s="169"/>
      <c r="C553" s="216" t="s">
        <v>848</v>
      </c>
      <c r="D553" s="216" t="s">
        <v>251</v>
      </c>
      <c r="E553" s="217" t="s">
        <v>849</v>
      </c>
      <c r="F553" s="218" t="s">
        <v>850</v>
      </c>
      <c r="G553" s="219" t="s">
        <v>153</v>
      </c>
      <c r="H553" s="220">
        <v>9.4499999999999993</v>
      </c>
      <c r="I553" s="221"/>
      <c r="J553" s="222">
        <f>ROUND(I553*H553,2)</f>
        <v>0</v>
      </c>
      <c r="K553" s="223"/>
      <c r="L553" s="224"/>
      <c r="M553" s="225" t="s">
        <v>1</v>
      </c>
      <c r="N553" s="226" t="s">
        <v>50</v>
      </c>
      <c r="O553" s="78"/>
      <c r="P553" s="180">
        <f>O553*H553</f>
        <v>0</v>
      </c>
      <c r="Q553" s="180">
        <v>0.0014</v>
      </c>
      <c r="R553" s="180">
        <f>Q553*H553</f>
        <v>0.013229999999999999</v>
      </c>
      <c r="S553" s="180">
        <v>0</v>
      </c>
      <c r="T553" s="181">
        <f>S553*H553</f>
        <v>0</v>
      </c>
      <c r="U553" s="39"/>
      <c r="V553" s="39"/>
      <c r="W553" s="39"/>
      <c r="X553" s="39"/>
      <c r="Y553" s="39"/>
      <c r="Z553" s="39"/>
      <c r="AA553" s="39"/>
      <c r="AB553" s="39"/>
      <c r="AC553" s="39"/>
      <c r="AD553" s="39"/>
      <c r="AE553" s="39"/>
      <c r="AR553" s="182" t="s">
        <v>317</v>
      </c>
      <c r="AT553" s="182" t="s">
        <v>251</v>
      </c>
      <c r="AU553" s="182" t="s">
        <v>20</v>
      </c>
      <c r="AY553" s="19" t="s">
        <v>148</v>
      </c>
      <c r="BE553" s="183">
        <f>IF(N553="základní",J553,0)</f>
        <v>0</v>
      </c>
      <c r="BF553" s="183">
        <f>IF(N553="snížená",J553,0)</f>
        <v>0</v>
      </c>
      <c r="BG553" s="183">
        <f>IF(N553="zákl. přenesená",J553,0)</f>
        <v>0</v>
      </c>
      <c r="BH553" s="183">
        <f>IF(N553="sníž. přenesená",J553,0)</f>
        <v>0</v>
      </c>
      <c r="BI553" s="183">
        <f>IF(N553="nulová",J553,0)</f>
        <v>0</v>
      </c>
      <c r="BJ553" s="19" t="s">
        <v>90</v>
      </c>
      <c r="BK553" s="183">
        <f>ROUND(I553*H553,2)</f>
        <v>0</v>
      </c>
      <c r="BL553" s="19" t="s">
        <v>239</v>
      </c>
      <c r="BM553" s="182" t="s">
        <v>851</v>
      </c>
    </row>
    <row r="554" s="14" customFormat="1">
      <c r="A554" s="14"/>
      <c r="B554" s="192"/>
      <c r="C554" s="14"/>
      <c r="D554" s="185" t="s">
        <v>156</v>
      </c>
      <c r="E554" s="14"/>
      <c r="F554" s="194" t="s">
        <v>847</v>
      </c>
      <c r="G554" s="14"/>
      <c r="H554" s="195">
        <v>9.4499999999999993</v>
      </c>
      <c r="I554" s="196"/>
      <c r="J554" s="14"/>
      <c r="K554" s="14"/>
      <c r="L554" s="192"/>
      <c r="M554" s="197"/>
      <c r="N554" s="198"/>
      <c r="O554" s="198"/>
      <c r="P554" s="198"/>
      <c r="Q554" s="198"/>
      <c r="R554" s="198"/>
      <c r="S554" s="198"/>
      <c r="T554" s="199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T554" s="193" t="s">
        <v>156</v>
      </c>
      <c r="AU554" s="193" t="s">
        <v>20</v>
      </c>
      <c r="AV554" s="14" t="s">
        <v>20</v>
      </c>
      <c r="AW554" s="14" t="s">
        <v>3</v>
      </c>
      <c r="AX554" s="14" t="s">
        <v>90</v>
      </c>
      <c r="AY554" s="193" t="s">
        <v>148</v>
      </c>
    </row>
    <row r="555" s="2" customFormat="1" ht="24.15" customHeight="1">
      <c r="A555" s="39"/>
      <c r="B555" s="169"/>
      <c r="C555" s="170" t="s">
        <v>852</v>
      </c>
      <c r="D555" s="170" t="s">
        <v>150</v>
      </c>
      <c r="E555" s="171" t="s">
        <v>853</v>
      </c>
      <c r="F555" s="172" t="s">
        <v>854</v>
      </c>
      <c r="G555" s="173" t="s">
        <v>832</v>
      </c>
      <c r="H555" s="227"/>
      <c r="I555" s="175"/>
      <c r="J555" s="176">
        <f>ROUND(I555*H555,2)</f>
        <v>0</v>
      </c>
      <c r="K555" s="177"/>
      <c r="L555" s="40"/>
      <c r="M555" s="178" t="s">
        <v>1</v>
      </c>
      <c r="N555" s="179" t="s">
        <v>50</v>
      </c>
      <c r="O555" s="78"/>
      <c r="P555" s="180">
        <f>O555*H555</f>
        <v>0</v>
      </c>
      <c r="Q555" s="180">
        <v>0</v>
      </c>
      <c r="R555" s="180">
        <f>Q555*H555</f>
        <v>0</v>
      </c>
      <c r="S555" s="180">
        <v>0</v>
      </c>
      <c r="T555" s="181">
        <f>S555*H555</f>
        <v>0</v>
      </c>
      <c r="U555" s="39"/>
      <c r="V555" s="39"/>
      <c r="W555" s="39"/>
      <c r="X555" s="39"/>
      <c r="Y555" s="39"/>
      <c r="Z555" s="39"/>
      <c r="AA555" s="39"/>
      <c r="AB555" s="39"/>
      <c r="AC555" s="39"/>
      <c r="AD555" s="39"/>
      <c r="AE555" s="39"/>
      <c r="AR555" s="182" t="s">
        <v>239</v>
      </c>
      <c r="AT555" s="182" t="s">
        <v>150</v>
      </c>
      <c r="AU555" s="182" t="s">
        <v>20</v>
      </c>
      <c r="AY555" s="19" t="s">
        <v>148</v>
      </c>
      <c r="BE555" s="183">
        <f>IF(N555="základní",J555,0)</f>
        <v>0</v>
      </c>
      <c r="BF555" s="183">
        <f>IF(N555="snížená",J555,0)</f>
        <v>0</v>
      </c>
      <c r="BG555" s="183">
        <f>IF(N555="zákl. přenesená",J555,0)</f>
        <v>0</v>
      </c>
      <c r="BH555" s="183">
        <f>IF(N555="sníž. přenesená",J555,0)</f>
        <v>0</v>
      </c>
      <c r="BI555" s="183">
        <f>IF(N555="nulová",J555,0)</f>
        <v>0</v>
      </c>
      <c r="BJ555" s="19" t="s">
        <v>90</v>
      </c>
      <c r="BK555" s="183">
        <f>ROUND(I555*H555,2)</f>
        <v>0</v>
      </c>
      <c r="BL555" s="19" t="s">
        <v>239</v>
      </c>
      <c r="BM555" s="182" t="s">
        <v>855</v>
      </c>
    </row>
    <row r="556" s="12" customFormat="1" ht="22.8" customHeight="1">
      <c r="A556" s="12"/>
      <c r="B556" s="156"/>
      <c r="C556" s="12"/>
      <c r="D556" s="157" t="s">
        <v>84</v>
      </c>
      <c r="E556" s="167" t="s">
        <v>856</v>
      </c>
      <c r="F556" s="167" t="s">
        <v>857</v>
      </c>
      <c r="G556" s="12"/>
      <c r="H556" s="12"/>
      <c r="I556" s="159"/>
      <c r="J556" s="168">
        <f>BK556</f>
        <v>0</v>
      </c>
      <c r="K556" s="12"/>
      <c r="L556" s="156"/>
      <c r="M556" s="161"/>
      <c r="N556" s="162"/>
      <c r="O556" s="162"/>
      <c r="P556" s="163">
        <f>SUM(P557:P559)</f>
        <v>0</v>
      </c>
      <c r="Q556" s="162"/>
      <c r="R556" s="163">
        <f>SUM(R557:R559)</f>
        <v>0.0028800000000000002</v>
      </c>
      <c r="S556" s="162"/>
      <c r="T556" s="164">
        <f>SUM(T557:T559)</f>
        <v>0</v>
      </c>
      <c r="U556" s="12"/>
      <c r="V556" s="12"/>
      <c r="W556" s="12"/>
      <c r="X556" s="12"/>
      <c r="Y556" s="12"/>
      <c r="Z556" s="12"/>
      <c r="AA556" s="12"/>
      <c r="AB556" s="12"/>
      <c r="AC556" s="12"/>
      <c r="AD556" s="12"/>
      <c r="AE556" s="12"/>
      <c r="AR556" s="157" t="s">
        <v>20</v>
      </c>
      <c r="AT556" s="165" t="s">
        <v>84</v>
      </c>
      <c r="AU556" s="165" t="s">
        <v>90</v>
      </c>
      <c r="AY556" s="157" t="s">
        <v>148</v>
      </c>
      <c r="BK556" s="166">
        <f>SUM(BK557:BK559)</f>
        <v>0</v>
      </c>
    </row>
    <row r="557" s="2" customFormat="1" ht="21.75" customHeight="1">
      <c r="A557" s="39"/>
      <c r="B557" s="169"/>
      <c r="C557" s="170" t="s">
        <v>858</v>
      </c>
      <c r="D557" s="170" t="s">
        <v>150</v>
      </c>
      <c r="E557" s="171" t="s">
        <v>859</v>
      </c>
      <c r="F557" s="172" t="s">
        <v>860</v>
      </c>
      <c r="G557" s="173" t="s">
        <v>178</v>
      </c>
      <c r="H557" s="174">
        <v>8</v>
      </c>
      <c r="I557" s="175"/>
      <c r="J557" s="176">
        <f>ROUND(I557*H557,2)</f>
        <v>0</v>
      </c>
      <c r="K557" s="177"/>
      <c r="L557" s="40"/>
      <c r="M557" s="178" t="s">
        <v>1</v>
      </c>
      <c r="N557" s="179" t="s">
        <v>50</v>
      </c>
      <c r="O557" s="78"/>
      <c r="P557" s="180">
        <f>O557*H557</f>
        <v>0</v>
      </c>
      <c r="Q557" s="180">
        <v>0.00036000000000000002</v>
      </c>
      <c r="R557" s="180">
        <f>Q557*H557</f>
        <v>0.0028800000000000002</v>
      </c>
      <c r="S557" s="180">
        <v>0</v>
      </c>
      <c r="T557" s="181">
        <f>S557*H557</f>
        <v>0</v>
      </c>
      <c r="U557" s="39"/>
      <c r="V557" s="39"/>
      <c r="W557" s="39"/>
      <c r="X557" s="39"/>
      <c r="Y557" s="39"/>
      <c r="Z557" s="39"/>
      <c r="AA557" s="39"/>
      <c r="AB557" s="39"/>
      <c r="AC557" s="39"/>
      <c r="AD557" s="39"/>
      <c r="AE557" s="39"/>
      <c r="AR557" s="182" t="s">
        <v>239</v>
      </c>
      <c r="AT557" s="182" t="s">
        <v>150</v>
      </c>
      <c r="AU557" s="182" t="s">
        <v>20</v>
      </c>
      <c r="AY557" s="19" t="s">
        <v>148</v>
      </c>
      <c r="BE557" s="183">
        <f>IF(N557="základní",J557,0)</f>
        <v>0</v>
      </c>
      <c r="BF557" s="183">
        <f>IF(N557="snížená",J557,0)</f>
        <v>0</v>
      </c>
      <c r="BG557" s="183">
        <f>IF(N557="zákl. přenesená",J557,0)</f>
        <v>0</v>
      </c>
      <c r="BH557" s="183">
        <f>IF(N557="sníž. přenesená",J557,0)</f>
        <v>0</v>
      </c>
      <c r="BI557" s="183">
        <f>IF(N557="nulová",J557,0)</f>
        <v>0</v>
      </c>
      <c r="BJ557" s="19" t="s">
        <v>90</v>
      </c>
      <c r="BK557" s="183">
        <f>ROUND(I557*H557,2)</f>
        <v>0</v>
      </c>
      <c r="BL557" s="19" t="s">
        <v>239</v>
      </c>
      <c r="BM557" s="182" t="s">
        <v>861</v>
      </c>
    </row>
    <row r="558" s="2" customFormat="1" ht="21.75" customHeight="1">
      <c r="A558" s="39"/>
      <c r="B558" s="169"/>
      <c r="C558" s="170" t="s">
        <v>862</v>
      </c>
      <c r="D558" s="170" t="s">
        <v>150</v>
      </c>
      <c r="E558" s="171" t="s">
        <v>863</v>
      </c>
      <c r="F558" s="172" t="s">
        <v>864</v>
      </c>
      <c r="G558" s="173" t="s">
        <v>178</v>
      </c>
      <c r="H558" s="174">
        <v>8</v>
      </c>
      <c r="I558" s="175"/>
      <c r="J558" s="176">
        <f>ROUND(I558*H558,2)</f>
        <v>0</v>
      </c>
      <c r="K558" s="177"/>
      <c r="L558" s="40"/>
      <c r="M558" s="178" t="s">
        <v>1</v>
      </c>
      <c r="N558" s="179" t="s">
        <v>50</v>
      </c>
      <c r="O558" s="78"/>
      <c r="P558" s="180">
        <f>O558*H558</f>
        <v>0</v>
      </c>
      <c r="Q558" s="180">
        <v>0</v>
      </c>
      <c r="R558" s="180">
        <f>Q558*H558</f>
        <v>0</v>
      </c>
      <c r="S558" s="180">
        <v>0</v>
      </c>
      <c r="T558" s="181">
        <f>S558*H558</f>
        <v>0</v>
      </c>
      <c r="U558" s="39"/>
      <c r="V558" s="39"/>
      <c r="W558" s="39"/>
      <c r="X558" s="39"/>
      <c r="Y558" s="39"/>
      <c r="Z558" s="39"/>
      <c r="AA558" s="39"/>
      <c r="AB558" s="39"/>
      <c r="AC558" s="39"/>
      <c r="AD558" s="39"/>
      <c r="AE558" s="39"/>
      <c r="AR558" s="182" t="s">
        <v>239</v>
      </c>
      <c r="AT558" s="182" t="s">
        <v>150</v>
      </c>
      <c r="AU558" s="182" t="s">
        <v>20</v>
      </c>
      <c r="AY558" s="19" t="s">
        <v>148</v>
      </c>
      <c r="BE558" s="183">
        <f>IF(N558="základní",J558,0)</f>
        <v>0</v>
      </c>
      <c r="BF558" s="183">
        <f>IF(N558="snížená",J558,0)</f>
        <v>0</v>
      </c>
      <c r="BG558" s="183">
        <f>IF(N558="zákl. přenesená",J558,0)</f>
        <v>0</v>
      </c>
      <c r="BH558" s="183">
        <f>IF(N558="sníž. přenesená",J558,0)</f>
        <v>0</v>
      </c>
      <c r="BI558" s="183">
        <f>IF(N558="nulová",J558,0)</f>
        <v>0</v>
      </c>
      <c r="BJ558" s="19" t="s">
        <v>90</v>
      </c>
      <c r="BK558" s="183">
        <f>ROUND(I558*H558,2)</f>
        <v>0</v>
      </c>
      <c r="BL558" s="19" t="s">
        <v>239</v>
      </c>
      <c r="BM558" s="182" t="s">
        <v>865</v>
      </c>
    </row>
    <row r="559" s="2" customFormat="1" ht="24.15" customHeight="1">
      <c r="A559" s="39"/>
      <c r="B559" s="169"/>
      <c r="C559" s="170" t="s">
        <v>866</v>
      </c>
      <c r="D559" s="170" t="s">
        <v>150</v>
      </c>
      <c r="E559" s="171" t="s">
        <v>867</v>
      </c>
      <c r="F559" s="172" t="s">
        <v>868</v>
      </c>
      <c r="G559" s="173" t="s">
        <v>832</v>
      </c>
      <c r="H559" s="227"/>
      <c r="I559" s="175"/>
      <c r="J559" s="176">
        <f>ROUND(I559*H559,2)</f>
        <v>0</v>
      </c>
      <c r="K559" s="177"/>
      <c r="L559" s="40"/>
      <c r="M559" s="178" t="s">
        <v>1</v>
      </c>
      <c r="N559" s="179" t="s">
        <v>50</v>
      </c>
      <c r="O559" s="78"/>
      <c r="P559" s="180">
        <f>O559*H559</f>
        <v>0</v>
      </c>
      <c r="Q559" s="180">
        <v>0</v>
      </c>
      <c r="R559" s="180">
        <f>Q559*H559</f>
        <v>0</v>
      </c>
      <c r="S559" s="180">
        <v>0</v>
      </c>
      <c r="T559" s="181">
        <f>S559*H559</f>
        <v>0</v>
      </c>
      <c r="U559" s="39"/>
      <c r="V559" s="39"/>
      <c r="W559" s="39"/>
      <c r="X559" s="39"/>
      <c r="Y559" s="39"/>
      <c r="Z559" s="39"/>
      <c r="AA559" s="39"/>
      <c r="AB559" s="39"/>
      <c r="AC559" s="39"/>
      <c r="AD559" s="39"/>
      <c r="AE559" s="39"/>
      <c r="AR559" s="182" t="s">
        <v>239</v>
      </c>
      <c r="AT559" s="182" t="s">
        <v>150</v>
      </c>
      <c r="AU559" s="182" t="s">
        <v>20</v>
      </c>
      <c r="AY559" s="19" t="s">
        <v>148</v>
      </c>
      <c r="BE559" s="183">
        <f>IF(N559="základní",J559,0)</f>
        <v>0</v>
      </c>
      <c r="BF559" s="183">
        <f>IF(N559="snížená",J559,0)</f>
        <v>0</v>
      </c>
      <c r="BG559" s="183">
        <f>IF(N559="zákl. přenesená",J559,0)</f>
        <v>0</v>
      </c>
      <c r="BH559" s="183">
        <f>IF(N559="sníž. přenesená",J559,0)</f>
        <v>0</v>
      </c>
      <c r="BI559" s="183">
        <f>IF(N559="nulová",J559,0)</f>
        <v>0</v>
      </c>
      <c r="BJ559" s="19" t="s">
        <v>90</v>
      </c>
      <c r="BK559" s="183">
        <f>ROUND(I559*H559,2)</f>
        <v>0</v>
      </c>
      <c r="BL559" s="19" t="s">
        <v>239</v>
      </c>
      <c r="BM559" s="182" t="s">
        <v>869</v>
      </c>
    </row>
    <row r="560" s="12" customFormat="1" ht="22.8" customHeight="1">
      <c r="A560" s="12"/>
      <c r="B560" s="156"/>
      <c r="C560" s="12"/>
      <c r="D560" s="157" t="s">
        <v>84</v>
      </c>
      <c r="E560" s="167" t="s">
        <v>870</v>
      </c>
      <c r="F560" s="167" t="s">
        <v>871</v>
      </c>
      <c r="G560" s="12"/>
      <c r="H560" s="12"/>
      <c r="I560" s="159"/>
      <c r="J560" s="168">
        <f>BK560</f>
        <v>0</v>
      </c>
      <c r="K560" s="12"/>
      <c r="L560" s="156"/>
      <c r="M560" s="161"/>
      <c r="N560" s="162"/>
      <c r="O560" s="162"/>
      <c r="P560" s="163">
        <f>SUM(P561:P634)</f>
        <v>0</v>
      </c>
      <c r="Q560" s="162"/>
      <c r="R560" s="163">
        <f>SUM(R561:R634)</f>
        <v>2.2379500000000001</v>
      </c>
      <c r="S560" s="162"/>
      <c r="T560" s="164">
        <f>SUM(T561:T634)</f>
        <v>0</v>
      </c>
      <c r="U560" s="12"/>
      <c r="V560" s="12"/>
      <c r="W560" s="12"/>
      <c r="X560" s="12"/>
      <c r="Y560" s="12"/>
      <c r="Z560" s="12"/>
      <c r="AA560" s="12"/>
      <c r="AB560" s="12"/>
      <c r="AC560" s="12"/>
      <c r="AD560" s="12"/>
      <c r="AE560" s="12"/>
      <c r="AR560" s="157" t="s">
        <v>20</v>
      </c>
      <c r="AT560" s="165" t="s">
        <v>84</v>
      </c>
      <c r="AU560" s="165" t="s">
        <v>90</v>
      </c>
      <c r="AY560" s="157" t="s">
        <v>148</v>
      </c>
      <c r="BK560" s="166">
        <f>SUM(BK561:BK634)</f>
        <v>0</v>
      </c>
    </row>
    <row r="561" s="2" customFormat="1" ht="24.15" customHeight="1">
      <c r="A561" s="39"/>
      <c r="B561" s="169"/>
      <c r="C561" s="170" t="s">
        <v>872</v>
      </c>
      <c r="D561" s="170" t="s">
        <v>150</v>
      </c>
      <c r="E561" s="171" t="s">
        <v>873</v>
      </c>
      <c r="F561" s="172" t="s">
        <v>874</v>
      </c>
      <c r="G561" s="173" t="s">
        <v>178</v>
      </c>
      <c r="H561" s="174">
        <v>2</v>
      </c>
      <c r="I561" s="175"/>
      <c r="J561" s="176">
        <f>ROUND(I561*H561,2)</f>
        <v>0</v>
      </c>
      <c r="K561" s="177"/>
      <c r="L561" s="40"/>
      <c r="M561" s="178" t="s">
        <v>1</v>
      </c>
      <c r="N561" s="179" t="s">
        <v>50</v>
      </c>
      <c r="O561" s="78"/>
      <c r="P561" s="180">
        <f>O561*H561</f>
        <v>0</v>
      </c>
      <c r="Q561" s="180">
        <v>0.0047000000000000002</v>
      </c>
      <c r="R561" s="180">
        <f>Q561*H561</f>
        <v>0.0094000000000000004</v>
      </c>
      <c r="S561" s="180">
        <v>0</v>
      </c>
      <c r="T561" s="181">
        <f>S561*H561</f>
        <v>0</v>
      </c>
      <c r="U561" s="39"/>
      <c r="V561" s="39"/>
      <c r="W561" s="39"/>
      <c r="X561" s="39"/>
      <c r="Y561" s="39"/>
      <c r="Z561" s="39"/>
      <c r="AA561" s="39"/>
      <c r="AB561" s="39"/>
      <c r="AC561" s="39"/>
      <c r="AD561" s="39"/>
      <c r="AE561" s="39"/>
      <c r="AR561" s="182" t="s">
        <v>239</v>
      </c>
      <c r="AT561" s="182" t="s">
        <v>150</v>
      </c>
      <c r="AU561" s="182" t="s">
        <v>20</v>
      </c>
      <c r="AY561" s="19" t="s">
        <v>148</v>
      </c>
      <c r="BE561" s="183">
        <f>IF(N561="základní",J561,0)</f>
        <v>0</v>
      </c>
      <c r="BF561" s="183">
        <f>IF(N561="snížená",J561,0)</f>
        <v>0</v>
      </c>
      <c r="BG561" s="183">
        <f>IF(N561="zákl. přenesená",J561,0)</f>
        <v>0</v>
      </c>
      <c r="BH561" s="183">
        <f>IF(N561="sníž. přenesená",J561,0)</f>
        <v>0</v>
      </c>
      <c r="BI561" s="183">
        <f>IF(N561="nulová",J561,0)</f>
        <v>0</v>
      </c>
      <c r="BJ561" s="19" t="s">
        <v>90</v>
      </c>
      <c r="BK561" s="183">
        <f>ROUND(I561*H561,2)</f>
        <v>0</v>
      </c>
      <c r="BL561" s="19" t="s">
        <v>239</v>
      </c>
      <c r="BM561" s="182" t="s">
        <v>875</v>
      </c>
    </row>
    <row r="562" s="13" customFormat="1">
      <c r="A562" s="13"/>
      <c r="B562" s="184"/>
      <c r="C562" s="13"/>
      <c r="D562" s="185" t="s">
        <v>156</v>
      </c>
      <c r="E562" s="186" t="s">
        <v>1</v>
      </c>
      <c r="F562" s="187" t="s">
        <v>876</v>
      </c>
      <c r="G562" s="13"/>
      <c r="H562" s="186" t="s">
        <v>1</v>
      </c>
      <c r="I562" s="188"/>
      <c r="J562" s="13"/>
      <c r="K562" s="13"/>
      <c r="L562" s="184"/>
      <c r="M562" s="189"/>
      <c r="N562" s="190"/>
      <c r="O562" s="190"/>
      <c r="P562" s="190"/>
      <c r="Q562" s="190"/>
      <c r="R562" s="190"/>
      <c r="S562" s="190"/>
      <c r="T562" s="191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T562" s="186" t="s">
        <v>156</v>
      </c>
      <c r="AU562" s="186" t="s">
        <v>20</v>
      </c>
      <c r="AV562" s="13" t="s">
        <v>90</v>
      </c>
      <c r="AW562" s="13" t="s">
        <v>41</v>
      </c>
      <c r="AX562" s="13" t="s">
        <v>85</v>
      </c>
      <c r="AY562" s="186" t="s">
        <v>148</v>
      </c>
    </row>
    <row r="563" s="13" customFormat="1">
      <c r="A563" s="13"/>
      <c r="B563" s="184"/>
      <c r="C563" s="13"/>
      <c r="D563" s="185" t="s">
        <v>156</v>
      </c>
      <c r="E563" s="186" t="s">
        <v>1</v>
      </c>
      <c r="F563" s="187" t="s">
        <v>877</v>
      </c>
      <c r="G563" s="13"/>
      <c r="H563" s="186" t="s">
        <v>1</v>
      </c>
      <c r="I563" s="188"/>
      <c r="J563" s="13"/>
      <c r="K563" s="13"/>
      <c r="L563" s="184"/>
      <c r="M563" s="189"/>
      <c r="N563" s="190"/>
      <c r="O563" s="190"/>
      <c r="P563" s="190"/>
      <c r="Q563" s="190"/>
      <c r="R563" s="190"/>
      <c r="S563" s="190"/>
      <c r="T563" s="191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T563" s="186" t="s">
        <v>156</v>
      </c>
      <c r="AU563" s="186" t="s">
        <v>20</v>
      </c>
      <c r="AV563" s="13" t="s">
        <v>90</v>
      </c>
      <c r="AW563" s="13" t="s">
        <v>41</v>
      </c>
      <c r="AX563" s="13" t="s">
        <v>85</v>
      </c>
      <c r="AY563" s="186" t="s">
        <v>148</v>
      </c>
    </row>
    <row r="564" s="13" customFormat="1">
      <c r="A564" s="13"/>
      <c r="B564" s="184"/>
      <c r="C564" s="13"/>
      <c r="D564" s="185" t="s">
        <v>156</v>
      </c>
      <c r="E564" s="186" t="s">
        <v>1</v>
      </c>
      <c r="F564" s="187" t="s">
        <v>878</v>
      </c>
      <c r="G564" s="13"/>
      <c r="H564" s="186" t="s">
        <v>1</v>
      </c>
      <c r="I564" s="188"/>
      <c r="J564" s="13"/>
      <c r="K564" s="13"/>
      <c r="L564" s="184"/>
      <c r="M564" s="189"/>
      <c r="N564" s="190"/>
      <c r="O564" s="190"/>
      <c r="P564" s="190"/>
      <c r="Q564" s="190"/>
      <c r="R564" s="190"/>
      <c r="S564" s="190"/>
      <c r="T564" s="191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T564" s="186" t="s">
        <v>156</v>
      </c>
      <c r="AU564" s="186" t="s">
        <v>20</v>
      </c>
      <c r="AV564" s="13" t="s">
        <v>90</v>
      </c>
      <c r="AW564" s="13" t="s">
        <v>41</v>
      </c>
      <c r="AX564" s="13" t="s">
        <v>85</v>
      </c>
      <c r="AY564" s="186" t="s">
        <v>148</v>
      </c>
    </row>
    <row r="565" s="14" customFormat="1">
      <c r="A565" s="14"/>
      <c r="B565" s="192"/>
      <c r="C565" s="14"/>
      <c r="D565" s="185" t="s">
        <v>156</v>
      </c>
      <c r="E565" s="193" t="s">
        <v>1</v>
      </c>
      <c r="F565" s="194" t="s">
        <v>20</v>
      </c>
      <c r="G565" s="14"/>
      <c r="H565" s="195">
        <v>2</v>
      </c>
      <c r="I565" s="196"/>
      <c r="J565" s="14"/>
      <c r="K565" s="14"/>
      <c r="L565" s="192"/>
      <c r="M565" s="197"/>
      <c r="N565" s="198"/>
      <c r="O565" s="198"/>
      <c r="P565" s="198"/>
      <c r="Q565" s="198"/>
      <c r="R565" s="198"/>
      <c r="S565" s="198"/>
      <c r="T565" s="199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T565" s="193" t="s">
        <v>156</v>
      </c>
      <c r="AU565" s="193" t="s">
        <v>20</v>
      </c>
      <c r="AV565" s="14" t="s">
        <v>20</v>
      </c>
      <c r="AW565" s="14" t="s">
        <v>41</v>
      </c>
      <c r="AX565" s="14" t="s">
        <v>85</v>
      </c>
      <c r="AY565" s="193" t="s">
        <v>148</v>
      </c>
    </row>
    <row r="566" s="15" customFormat="1">
      <c r="A566" s="15"/>
      <c r="B566" s="200"/>
      <c r="C566" s="15"/>
      <c r="D566" s="185" t="s">
        <v>156</v>
      </c>
      <c r="E566" s="201" t="s">
        <v>1</v>
      </c>
      <c r="F566" s="202" t="s">
        <v>159</v>
      </c>
      <c r="G566" s="15"/>
      <c r="H566" s="203">
        <v>2</v>
      </c>
      <c r="I566" s="204"/>
      <c r="J566" s="15"/>
      <c r="K566" s="15"/>
      <c r="L566" s="200"/>
      <c r="M566" s="205"/>
      <c r="N566" s="206"/>
      <c r="O566" s="206"/>
      <c r="P566" s="206"/>
      <c r="Q566" s="206"/>
      <c r="R566" s="206"/>
      <c r="S566" s="206"/>
      <c r="T566" s="207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  <c r="AE566" s="15"/>
      <c r="AT566" s="201" t="s">
        <v>156</v>
      </c>
      <c r="AU566" s="201" t="s">
        <v>20</v>
      </c>
      <c r="AV566" s="15" t="s">
        <v>154</v>
      </c>
      <c r="AW566" s="15" t="s">
        <v>41</v>
      </c>
      <c r="AX566" s="15" t="s">
        <v>90</v>
      </c>
      <c r="AY566" s="201" t="s">
        <v>148</v>
      </c>
    </row>
    <row r="567" s="2" customFormat="1" ht="24.15" customHeight="1">
      <c r="A567" s="39"/>
      <c r="B567" s="169"/>
      <c r="C567" s="170" t="s">
        <v>879</v>
      </c>
      <c r="D567" s="170" t="s">
        <v>150</v>
      </c>
      <c r="E567" s="171" t="s">
        <v>880</v>
      </c>
      <c r="F567" s="172" t="s">
        <v>881</v>
      </c>
      <c r="G567" s="173" t="s">
        <v>178</v>
      </c>
      <c r="H567" s="174">
        <v>37</v>
      </c>
      <c r="I567" s="175"/>
      <c r="J567" s="176">
        <f>ROUND(I567*H567,2)</f>
        <v>0</v>
      </c>
      <c r="K567" s="177"/>
      <c r="L567" s="40"/>
      <c r="M567" s="178" t="s">
        <v>1</v>
      </c>
      <c r="N567" s="179" t="s">
        <v>50</v>
      </c>
      <c r="O567" s="78"/>
      <c r="P567" s="180">
        <f>O567*H567</f>
        <v>0</v>
      </c>
      <c r="Q567" s="180">
        <v>0.0063699999999999998</v>
      </c>
      <c r="R567" s="180">
        <f>Q567*H567</f>
        <v>0.23568999999999998</v>
      </c>
      <c r="S567" s="180">
        <v>0</v>
      </c>
      <c r="T567" s="181">
        <f>S567*H567</f>
        <v>0</v>
      </c>
      <c r="U567" s="39"/>
      <c r="V567" s="39"/>
      <c r="W567" s="39"/>
      <c r="X567" s="39"/>
      <c r="Y567" s="39"/>
      <c r="Z567" s="39"/>
      <c r="AA567" s="39"/>
      <c r="AB567" s="39"/>
      <c r="AC567" s="39"/>
      <c r="AD567" s="39"/>
      <c r="AE567" s="39"/>
      <c r="AR567" s="182" t="s">
        <v>239</v>
      </c>
      <c r="AT567" s="182" t="s">
        <v>150</v>
      </c>
      <c r="AU567" s="182" t="s">
        <v>20</v>
      </c>
      <c r="AY567" s="19" t="s">
        <v>148</v>
      </c>
      <c r="BE567" s="183">
        <f>IF(N567="základní",J567,0)</f>
        <v>0</v>
      </c>
      <c r="BF567" s="183">
        <f>IF(N567="snížená",J567,0)</f>
        <v>0</v>
      </c>
      <c r="BG567" s="183">
        <f>IF(N567="zákl. přenesená",J567,0)</f>
        <v>0</v>
      </c>
      <c r="BH567" s="183">
        <f>IF(N567="sníž. přenesená",J567,0)</f>
        <v>0</v>
      </c>
      <c r="BI567" s="183">
        <f>IF(N567="nulová",J567,0)</f>
        <v>0</v>
      </c>
      <c r="BJ567" s="19" t="s">
        <v>90</v>
      </c>
      <c r="BK567" s="183">
        <f>ROUND(I567*H567,2)</f>
        <v>0</v>
      </c>
      <c r="BL567" s="19" t="s">
        <v>239</v>
      </c>
      <c r="BM567" s="182" t="s">
        <v>882</v>
      </c>
    </row>
    <row r="568" s="13" customFormat="1">
      <c r="A568" s="13"/>
      <c r="B568" s="184"/>
      <c r="C568" s="13"/>
      <c r="D568" s="185" t="s">
        <v>156</v>
      </c>
      <c r="E568" s="186" t="s">
        <v>1</v>
      </c>
      <c r="F568" s="187" t="s">
        <v>876</v>
      </c>
      <c r="G568" s="13"/>
      <c r="H568" s="186" t="s">
        <v>1</v>
      </c>
      <c r="I568" s="188"/>
      <c r="J568" s="13"/>
      <c r="K568" s="13"/>
      <c r="L568" s="184"/>
      <c r="M568" s="189"/>
      <c r="N568" s="190"/>
      <c r="O568" s="190"/>
      <c r="P568" s="190"/>
      <c r="Q568" s="190"/>
      <c r="R568" s="190"/>
      <c r="S568" s="190"/>
      <c r="T568" s="191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T568" s="186" t="s">
        <v>156</v>
      </c>
      <c r="AU568" s="186" t="s">
        <v>20</v>
      </c>
      <c r="AV568" s="13" t="s">
        <v>90</v>
      </c>
      <c r="AW568" s="13" t="s">
        <v>41</v>
      </c>
      <c r="AX568" s="13" t="s">
        <v>85</v>
      </c>
      <c r="AY568" s="186" t="s">
        <v>148</v>
      </c>
    </row>
    <row r="569" s="13" customFormat="1">
      <c r="A569" s="13"/>
      <c r="B569" s="184"/>
      <c r="C569" s="13"/>
      <c r="D569" s="185" t="s">
        <v>156</v>
      </c>
      <c r="E569" s="186" t="s">
        <v>1</v>
      </c>
      <c r="F569" s="187" t="s">
        <v>877</v>
      </c>
      <c r="G569" s="13"/>
      <c r="H569" s="186" t="s">
        <v>1</v>
      </c>
      <c r="I569" s="188"/>
      <c r="J569" s="13"/>
      <c r="K569" s="13"/>
      <c r="L569" s="184"/>
      <c r="M569" s="189"/>
      <c r="N569" s="190"/>
      <c r="O569" s="190"/>
      <c r="P569" s="190"/>
      <c r="Q569" s="190"/>
      <c r="R569" s="190"/>
      <c r="S569" s="190"/>
      <c r="T569" s="191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T569" s="186" t="s">
        <v>156</v>
      </c>
      <c r="AU569" s="186" t="s">
        <v>20</v>
      </c>
      <c r="AV569" s="13" t="s">
        <v>90</v>
      </c>
      <c r="AW569" s="13" t="s">
        <v>41</v>
      </c>
      <c r="AX569" s="13" t="s">
        <v>85</v>
      </c>
      <c r="AY569" s="186" t="s">
        <v>148</v>
      </c>
    </row>
    <row r="570" s="13" customFormat="1">
      <c r="A570" s="13"/>
      <c r="B570" s="184"/>
      <c r="C570" s="13"/>
      <c r="D570" s="185" t="s">
        <v>156</v>
      </c>
      <c r="E570" s="186" t="s">
        <v>1</v>
      </c>
      <c r="F570" s="187" t="s">
        <v>878</v>
      </c>
      <c r="G570" s="13"/>
      <c r="H570" s="186" t="s">
        <v>1</v>
      </c>
      <c r="I570" s="188"/>
      <c r="J570" s="13"/>
      <c r="K570" s="13"/>
      <c r="L570" s="184"/>
      <c r="M570" s="189"/>
      <c r="N570" s="190"/>
      <c r="O570" s="190"/>
      <c r="P570" s="190"/>
      <c r="Q570" s="190"/>
      <c r="R570" s="190"/>
      <c r="S570" s="190"/>
      <c r="T570" s="191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T570" s="186" t="s">
        <v>156</v>
      </c>
      <c r="AU570" s="186" t="s">
        <v>20</v>
      </c>
      <c r="AV570" s="13" t="s">
        <v>90</v>
      </c>
      <c r="AW570" s="13" t="s">
        <v>41</v>
      </c>
      <c r="AX570" s="13" t="s">
        <v>85</v>
      </c>
      <c r="AY570" s="186" t="s">
        <v>148</v>
      </c>
    </row>
    <row r="571" s="14" customFormat="1">
      <c r="A571" s="14"/>
      <c r="B571" s="192"/>
      <c r="C571" s="14"/>
      <c r="D571" s="185" t="s">
        <v>156</v>
      </c>
      <c r="E571" s="193" t="s">
        <v>1</v>
      </c>
      <c r="F571" s="194" t="s">
        <v>340</v>
      </c>
      <c r="G571" s="14"/>
      <c r="H571" s="195">
        <v>37</v>
      </c>
      <c r="I571" s="196"/>
      <c r="J571" s="14"/>
      <c r="K571" s="14"/>
      <c r="L571" s="192"/>
      <c r="M571" s="197"/>
      <c r="N571" s="198"/>
      <c r="O571" s="198"/>
      <c r="P571" s="198"/>
      <c r="Q571" s="198"/>
      <c r="R571" s="198"/>
      <c r="S571" s="198"/>
      <c r="T571" s="199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T571" s="193" t="s">
        <v>156</v>
      </c>
      <c r="AU571" s="193" t="s">
        <v>20</v>
      </c>
      <c r="AV571" s="14" t="s">
        <v>20</v>
      </c>
      <c r="AW571" s="14" t="s">
        <v>41</v>
      </c>
      <c r="AX571" s="14" t="s">
        <v>85</v>
      </c>
      <c r="AY571" s="193" t="s">
        <v>148</v>
      </c>
    </row>
    <row r="572" s="15" customFormat="1">
      <c r="A572" s="15"/>
      <c r="B572" s="200"/>
      <c r="C572" s="15"/>
      <c r="D572" s="185" t="s">
        <v>156</v>
      </c>
      <c r="E572" s="201" t="s">
        <v>1</v>
      </c>
      <c r="F572" s="202" t="s">
        <v>159</v>
      </c>
      <c r="G572" s="15"/>
      <c r="H572" s="203">
        <v>37</v>
      </c>
      <c r="I572" s="204"/>
      <c r="J572" s="15"/>
      <c r="K572" s="15"/>
      <c r="L572" s="200"/>
      <c r="M572" s="205"/>
      <c r="N572" s="206"/>
      <c r="O572" s="206"/>
      <c r="P572" s="206"/>
      <c r="Q572" s="206"/>
      <c r="R572" s="206"/>
      <c r="S572" s="206"/>
      <c r="T572" s="207"/>
      <c r="U572" s="15"/>
      <c r="V572" s="15"/>
      <c r="W572" s="15"/>
      <c r="X572" s="15"/>
      <c r="Y572" s="15"/>
      <c r="Z572" s="15"/>
      <c r="AA572" s="15"/>
      <c r="AB572" s="15"/>
      <c r="AC572" s="15"/>
      <c r="AD572" s="15"/>
      <c r="AE572" s="15"/>
      <c r="AT572" s="201" t="s">
        <v>156</v>
      </c>
      <c r="AU572" s="201" t="s">
        <v>20</v>
      </c>
      <c r="AV572" s="15" t="s">
        <v>154</v>
      </c>
      <c r="AW572" s="15" t="s">
        <v>41</v>
      </c>
      <c r="AX572" s="15" t="s">
        <v>90</v>
      </c>
      <c r="AY572" s="201" t="s">
        <v>148</v>
      </c>
    </row>
    <row r="573" s="2" customFormat="1" ht="24.15" customHeight="1">
      <c r="A573" s="39"/>
      <c r="B573" s="169"/>
      <c r="C573" s="170" t="s">
        <v>883</v>
      </c>
      <c r="D573" s="170" t="s">
        <v>150</v>
      </c>
      <c r="E573" s="171" t="s">
        <v>884</v>
      </c>
      <c r="F573" s="172" t="s">
        <v>885</v>
      </c>
      <c r="G573" s="173" t="s">
        <v>178</v>
      </c>
      <c r="H573" s="174">
        <v>17</v>
      </c>
      <c r="I573" s="175"/>
      <c r="J573" s="176">
        <f>ROUND(I573*H573,2)</f>
        <v>0</v>
      </c>
      <c r="K573" s="177"/>
      <c r="L573" s="40"/>
      <c r="M573" s="178" t="s">
        <v>1</v>
      </c>
      <c r="N573" s="179" t="s">
        <v>50</v>
      </c>
      <c r="O573" s="78"/>
      <c r="P573" s="180">
        <f>O573*H573</f>
        <v>0</v>
      </c>
      <c r="Q573" s="180">
        <v>0.0063699999999999998</v>
      </c>
      <c r="R573" s="180">
        <f>Q573*H573</f>
        <v>0.10829</v>
      </c>
      <c r="S573" s="180">
        <v>0</v>
      </c>
      <c r="T573" s="181">
        <f>S573*H573</f>
        <v>0</v>
      </c>
      <c r="U573" s="39"/>
      <c r="V573" s="39"/>
      <c r="W573" s="39"/>
      <c r="X573" s="39"/>
      <c r="Y573" s="39"/>
      <c r="Z573" s="39"/>
      <c r="AA573" s="39"/>
      <c r="AB573" s="39"/>
      <c r="AC573" s="39"/>
      <c r="AD573" s="39"/>
      <c r="AE573" s="39"/>
      <c r="AR573" s="182" t="s">
        <v>239</v>
      </c>
      <c r="AT573" s="182" t="s">
        <v>150</v>
      </c>
      <c r="AU573" s="182" t="s">
        <v>20</v>
      </c>
      <c r="AY573" s="19" t="s">
        <v>148</v>
      </c>
      <c r="BE573" s="183">
        <f>IF(N573="základní",J573,0)</f>
        <v>0</v>
      </c>
      <c r="BF573" s="183">
        <f>IF(N573="snížená",J573,0)</f>
        <v>0</v>
      </c>
      <c r="BG573" s="183">
        <f>IF(N573="zákl. přenesená",J573,0)</f>
        <v>0</v>
      </c>
      <c r="BH573" s="183">
        <f>IF(N573="sníž. přenesená",J573,0)</f>
        <v>0</v>
      </c>
      <c r="BI573" s="183">
        <f>IF(N573="nulová",J573,0)</f>
        <v>0</v>
      </c>
      <c r="BJ573" s="19" t="s">
        <v>90</v>
      </c>
      <c r="BK573" s="183">
        <f>ROUND(I573*H573,2)</f>
        <v>0</v>
      </c>
      <c r="BL573" s="19" t="s">
        <v>239</v>
      </c>
      <c r="BM573" s="182" t="s">
        <v>886</v>
      </c>
    </row>
    <row r="574" s="13" customFormat="1">
      <c r="A574" s="13"/>
      <c r="B574" s="184"/>
      <c r="C574" s="13"/>
      <c r="D574" s="185" t="s">
        <v>156</v>
      </c>
      <c r="E574" s="186" t="s">
        <v>1</v>
      </c>
      <c r="F574" s="187" t="s">
        <v>876</v>
      </c>
      <c r="G574" s="13"/>
      <c r="H574" s="186" t="s">
        <v>1</v>
      </c>
      <c r="I574" s="188"/>
      <c r="J574" s="13"/>
      <c r="K574" s="13"/>
      <c r="L574" s="184"/>
      <c r="M574" s="189"/>
      <c r="N574" s="190"/>
      <c r="O574" s="190"/>
      <c r="P574" s="190"/>
      <c r="Q574" s="190"/>
      <c r="R574" s="190"/>
      <c r="S574" s="190"/>
      <c r="T574" s="191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T574" s="186" t="s">
        <v>156</v>
      </c>
      <c r="AU574" s="186" t="s">
        <v>20</v>
      </c>
      <c r="AV574" s="13" t="s">
        <v>90</v>
      </c>
      <c r="AW574" s="13" t="s">
        <v>41</v>
      </c>
      <c r="AX574" s="13" t="s">
        <v>85</v>
      </c>
      <c r="AY574" s="186" t="s">
        <v>148</v>
      </c>
    </row>
    <row r="575" s="13" customFormat="1">
      <c r="A575" s="13"/>
      <c r="B575" s="184"/>
      <c r="C575" s="13"/>
      <c r="D575" s="185" t="s">
        <v>156</v>
      </c>
      <c r="E575" s="186" t="s">
        <v>1</v>
      </c>
      <c r="F575" s="187" t="s">
        <v>877</v>
      </c>
      <c r="G575" s="13"/>
      <c r="H575" s="186" t="s">
        <v>1</v>
      </c>
      <c r="I575" s="188"/>
      <c r="J575" s="13"/>
      <c r="K575" s="13"/>
      <c r="L575" s="184"/>
      <c r="M575" s="189"/>
      <c r="N575" s="190"/>
      <c r="O575" s="190"/>
      <c r="P575" s="190"/>
      <c r="Q575" s="190"/>
      <c r="R575" s="190"/>
      <c r="S575" s="190"/>
      <c r="T575" s="191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T575" s="186" t="s">
        <v>156</v>
      </c>
      <c r="AU575" s="186" t="s">
        <v>20</v>
      </c>
      <c r="AV575" s="13" t="s">
        <v>90</v>
      </c>
      <c r="AW575" s="13" t="s">
        <v>41</v>
      </c>
      <c r="AX575" s="13" t="s">
        <v>85</v>
      </c>
      <c r="AY575" s="186" t="s">
        <v>148</v>
      </c>
    </row>
    <row r="576" s="13" customFormat="1">
      <c r="A576" s="13"/>
      <c r="B576" s="184"/>
      <c r="C576" s="13"/>
      <c r="D576" s="185" t="s">
        <v>156</v>
      </c>
      <c r="E576" s="186" t="s">
        <v>1</v>
      </c>
      <c r="F576" s="187" t="s">
        <v>878</v>
      </c>
      <c r="G576" s="13"/>
      <c r="H576" s="186" t="s">
        <v>1</v>
      </c>
      <c r="I576" s="188"/>
      <c r="J576" s="13"/>
      <c r="K576" s="13"/>
      <c r="L576" s="184"/>
      <c r="M576" s="189"/>
      <c r="N576" s="190"/>
      <c r="O576" s="190"/>
      <c r="P576" s="190"/>
      <c r="Q576" s="190"/>
      <c r="R576" s="190"/>
      <c r="S576" s="190"/>
      <c r="T576" s="191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T576" s="186" t="s">
        <v>156</v>
      </c>
      <c r="AU576" s="186" t="s">
        <v>20</v>
      </c>
      <c r="AV576" s="13" t="s">
        <v>90</v>
      </c>
      <c r="AW576" s="13" t="s">
        <v>41</v>
      </c>
      <c r="AX576" s="13" t="s">
        <v>85</v>
      </c>
      <c r="AY576" s="186" t="s">
        <v>148</v>
      </c>
    </row>
    <row r="577" s="14" customFormat="1">
      <c r="A577" s="14"/>
      <c r="B577" s="192"/>
      <c r="C577" s="14"/>
      <c r="D577" s="185" t="s">
        <v>156</v>
      </c>
      <c r="E577" s="193" t="s">
        <v>1</v>
      </c>
      <c r="F577" s="194" t="s">
        <v>246</v>
      </c>
      <c r="G577" s="14"/>
      <c r="H577" s="195">
        <v>17</v>
      </c>
      <c r="I577" s="196"/>
      <c r="J577" s="14"/>
      <c r="K577" s="14"/>
      <c r="L577" s="192"/>
      <c r="M577" s="197"/>
      <c r="N577" s="198"/>
      <c r="O577" s="198"/>
      <c r="P577" s="198"/>
      <c r="Q577" s="198"/>
      <c r="R577" s="198"/>
      <c r="S577" s="198"/>
      <c r="T577" s="199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T577" s="193" t="s">
        <v>156</v>
      </c>
      <c r="AU577" s="193" t="s">
        <v>20</v>
      </c>
      <c r="AV577" s="14" t="s">
        <v>20</v>
      </c>
      <c r="AW577" s="14" t="s">
        <v>41</v>
      </c>
      <c r="AX577" s="14" t="s">
        <v>85</v>
      </c>
      <c r="AY577" s="193" t="s">
        <v>148</v>
      </c>
    </row>
    <row r="578" s="15" customFormat="1">
      <c r="A578" s="15"/>
      <c r="B578" s="200"/>
      <c r="C578" s="15"/>
      <c r="D578" s="185" t="s">
        <v>156</v>
      </c>
      <c r="E578" s="201" t="s">
        <v>1</v>
      </c>
      <c r="F578" s="202" t="s">
        <v>159</v>
      </c>
      <c r="G578" s="15"/>
      <c r="H578" s="203">
        <v>17</v>
      </c>
      <c r="I578" s="204"/>
      <c r="J578" s="15"/>
      <c r="K578" s="15"/>
      <c r="L578" s="200"/>
      <c r="M578" s="205"/>
      <c r="N578" s="206"/>
      <c r="O578" s="206"/>
      <c r="P578" s="206"/>
      <c r="Q578" s="206"/>
      <c r="R578" s="206"/>
      <c r="S578" s="206"/>
      <c r="T578" s="207"/>
      <c r="U578" s="15"/>
      <c r="V578" s="15"/>
      <c r="W578" s="15"/>
      <c r="X578" s="15"/>
      <c r="Y578" s="15"/>
      <c r="Z578" s="15"/>
      <c r="AA578" s="15"/>
      <c r="AB578" s="15"/>
      <c r="AC578" s="15"/>
      <c r="AD578" s="15"/>
      <c r="AE578" s="15"/>
      <c r="AT578" s="201" t="s">
        <v>156</v>
      </c>
      <c r="AU578" s="201" t="s">
        <v>20</v>
      </c>
      <c r="AV578" s="15" t="s">
        <v>154</v>
      </c>
      <c r="AW578" s="15" t="s">
        <v>41</v>
      </c>
      <c r="AX578" s="15" t="s">
        <v>90</v>
      </c>
      <c r="AY578" s="201" t="s">
        <v>148</v>
      </c>
    </row>
    <row r="579" s="2" customFormat="1" ht="24.15" customHeight="1">
      <c r="A579" s="39"/>
      <c r="B579" s="169"/>
      <c r="C579" s="170" t="s">
        <v>887</v>
      </c>
      <c r="D579" s="170" t="s">
        <v>150</v>
      </c>
      <c r="E579" s="171" t="s">
        <v>888</v>
      </c>
      <c r="F579" s="172" t="s">
        <v>889</v>
      </c>
      <c r="G579" s="173" t="s">
        <v>178</v>
      </c>
      <c r="H579" s="174">
        <v>8</v>
      </c>
      <c r="I579" s="175"/>
      <c r="J579" s="176">
        <f>ROUND(I579*H579,2)</f>
        <v>0</v>
      </c>
      <c r="K579" s="177"/>
      <c r="L579" s="40"/>
      <c r="M579" s="178" t="s">
        <v>1</v>
      </c>
      <c r="N579" s="179" t="s">
        <v>50</v>
      </c>
      <c r="O579" s="78"/>
      <c r="P579" s="180">
        <f>O579*H579</f>
        <v>0</v>
      </c>
      <c r="Q579" s="180">
        <v>0.00051000000000000004</v>
      </c>
      <c r="R579" s="180">
        <f>Q579*H579</f>
        <v>0.0040800000000000003</v>
      </c>
      <c r="S579" s="180">
        <v>0</v>
      </c>
      <c r="T579" s="181">
        <f>S579*H579</f>
        <v>0</v>
      </c>
      <c r="U579" s="39"/>
      <c r="V579" s="39"/>
      <c r="W579" s="39"/>
      <c r="X579" s="39"/>
      <c r="Y579" s="39"/>
      <c r="Z579" s="39"/>
      <c r="AA579" s="39"/>
      <c r="AB579" s="39"/>
      <c r="AC579" s="39"/>
      <c r="AD579" s="39"/>
      <c r="AE579" s="39"/>
      <c r="AR579" s="182" t="s">
        <v>239</v>
      </c>
      <c r="AT579" s="182" t="s">
        <v>150</v>
      </c>
      <c r="AU579" s="182" t="s">
        <v>20</v>
      </c>
      <c r="AY579" s="19" t="s">
        <v>148</v>
      </c>
      <c r="BE579" s="183">
        <f>IF(N579="základní",J579,0)</f>
        <v>0</v>
      </c>
      <c r="BF579" s="183">
        <f>IF(N579="snížená",J579,0)</f>
        <v>0</v>
      </c>
      <c r="BG579" s="183">
        <f>IF(N579="zákl. přenesená",J579,0)</f>
        <v>0</v>
      </c>
      <c r="BH579" s="183">
        <f>IF(N579="sníž. přenesená",J579,0)</f>
        <v>0</v>
      </c>
      <c r="BI579" s="183">
        <f>IF(N579="nulová",J579,0)</f>
        <v>0</v>
      </c>
      <c r="BJ579" s="19" t="s">
        <v>90</v>
      </c>
      <c r="BK579" s="183">
        <f>ROUND(I579*H579,2)</f>
        <v>0</v>
      </c>
      <c r="BL579" s="19" t="s">
        <v>239</v>
      </c>
      <c r="BM579" s="182" t="s">
        <v>890</v>
      </c>
    </row>
    <row r="580" s="2" customFormat="1" ht="21.75" customHeight="1">
      <c r="A580" s="39"/>
      <c r="B580" s="169"/>
      <c r="C580" s="170" t="s">
        <v>891</v>
      </c>
      <c r="D580" s="170" t="s">
        <v>150</v>
      </c>
      <c r="E580" s="171" t="s">
        <v>892</v>
      </c>
      <c r="F580" s="172" t="s">
        <v>893</v>
      </c>
      <c r="G580" s="173" t="s">
        <v>894</v>
      </c>
      <c r="H580" s="174">
        <v>4</v>
      </c>
      <c r="I580" s="175"/>
      <c r="J580" s="176">
        <f>ROUND(I580*H580,2)</f>
        <v>0</v>
      </c>
      <c r="K580" s="177"/>
      <c r="L580" s="40"/>
      <c r="M580" s="178" t="s">
        <v>1</v>
      </c>
      <c r="N580" s="179" t="s">
        <v>50</v>
      </c>
      <c r="O580" s="78"/>
      <c r="P580" s="180">
        <f>O580*H580</f>
        <v>0</v>
      </c>
      <c r="Q580" s="180">
        <v>0.036560000000000002</v>
      </c>
      <c r="R580" s="180">
        <f>Q580*H580</f>
        <v>0.14624000000000001</v>
      </c>
      <c r="S580" s="180">
        <v>0</v>
      </c>
      <c r="T580" s="181">
        <f>S580*H580</f>
        <v>0</v>
      </c>
      <c r="U580" s="39"/>
      <c r="V580" s="39"/>
      <c r="W580" s="39"/>
      <c r="X580" s="39"/>
      <c r="Y580" s="39"/>
      <c r="Z580" s="39"/>
      <c r="AA580" s="39"/>
      <c r="AB580" s="39"/>
      <c r="AC580" s="39"/>
      <c r="AD580" s="39"/>
      <c r="AE580" s="39"/>
      <c r="AR580" s="182" t="s">
        <v>239</v>
      </c>
      <c r="AT580" s="182" t="s">
        <v>150</v>
      </c>
      <c r="AU580" s="182" t="s">
        <v>20</v>
      </c>
      <c r="AY580" s="19" t="s">
        <v>148</v>
      </c>
      <c r="BE580" s="183">
        <f>IF(N580="základní",J580,0)</f>
        <v>0</v>
      </c>
      <c r="BF580" s="183">
        <f>IF(N580="snížená",J580,0)</f>
        <v>0</v>
      </c>
      <c r="BG580" s="183">
        <f>IF(N580="zákl. přenesená",J580,0)</f>
        <v>0</v>
      </c>
      <c r="BH580" s="183">
        <f>IF(N580="sníž. přenesená",J580,0)</f>
        <v>0</v>
      </c>
      <c r="BI580" s="183">
        <f>IF(N580="nulová",J580,0)</f>
        <v>0</v>
      </c>
      <c r="BJ580" s="19" t="s">
        <v>90</v>
      </c>
      <c r="BK580" s="183">
        <f>ROUND(I580*H580,2)</f>
        <v>0</v>
      </c>
      <c r="BL580" s="19" t="s">
        <v>239</v>
      </c>
      <c r="BM580" s="182" t="s">
        <v>895</v>
      </c>
    </row>
    <row r="581" s="2" customFormat="1" ht="21.75" customHeight="1">
      <c r="A581" s="39"/>
      <c r="B581" s="169"/>
      <c r="C581" s="170" t="s">
        <v>896</v>
      </c>
      <c r="D581" s="170" t="s">
        <v>150</v>
      </c>
      <c r="E581" s="171" t="s">
        <v>897</v>
      </c>
      <c r="F581" s="172" t="s">
        <v>898</v>
      </c>
      <c r="G581" s="173" t="s">
        <v>894</v>
      </c>
      <c r="H581" s="174">
        <v>2</v>
      </c>
      <c r="I581" s="175"/>
      <c r="J581" s="176">
        <f>ROUND(I581*H581,2)</f>
        <v>0</v>
      </c>
      <c r="K581" s="177"/>
      <c r="L581" s="40"/>
      <c r="M581" s="178" t="s">
        <v>1</v>
      </c>
      <c r="N581" s="179" t="s">
        <v>50</v>
      </c>
      <c r="O581" s="78"/>
      <c r="P581" s="180">
        <f>O581*H581</f>
        <v>0</v>
      </c>
      <c r="Q581" s="180">
        <v>0.044990000000000002</v>
      </c>
      <c r="R581" s="180">
        <f>Q581*H581</f>
        <v>0.089980000000000004</v>
      </c>
      <c r="S581" s="180">
        <v>0</v>
      </c>
      <c r="T581" s="181">
        <f>S581*H581</f>
        <v>0</v>
      </c>
      <c r="U581" s="39"/>
      <c r="V581" s="39"/>
      <c r="W581" s="39"/>
      <c r="X581" s="39"/>
      <c r="Y581" s="39"/>
      <c r="Z581" s="39"/>
      <c r="AA581" s="39"/>
      <c r="AB581" s="39"/>
      <c r="AC581" s="39"/>
      <c r="AD581" s="39"/>
      <c r="AE581" s="39"/>
      <c r="AR581" s="182" t="s">
        <v>239</v>
      </c>
      <c r="AT581" s="182" t="s">
        <v>150</v>
      </c>
      <c r="AU581" s="182" t="s">
        <v>20</v>
      </c>
      <c r="AY581" s="19" t="s">
        <v>148</v>
      </c>
      <c r="BE581" s="183">
        <f>IF(N581="základní",J581,0)</f>
        <v>0</v>
      </c>
      <c r="BF581" s="183">
        <f>IF(N581="snížená",J581,0)</f>
        <v>0</v>
      </c>
      <c r="BG581" s="183">
        <f>IF(N581="zákl. přenesená",J581,0)</f>
        <v>0</v>
      </c>
      <c r="BH581" s="183">
        <f>IF(N581="sníž. přenesená",J581,0)</f>
        <v>0</v>
      </c>
      <c r="BI581" s="183">
        <f>IF(N581="nulová",J581,0)</f>
        <v>0</v>
      </c>
      <c r="BJ581" s="19" t="s">
        <v>90</v>
      </c>
      <c r="BK581" s="183">
        <f>ROUND(I581*H581,2)</f>
        <v>0</v>
      </c>
      <c r="BL581" s="19" t="s">
        <v>239</v>
      </c>
      <c r="BM581" s="182" t="s">
        <v>899</v>
      </c>
    </row>
    <row r="582" s="2" customFormat="1" ht="16.5" customHeight="1">
      <c r="A582" s="39"/>
      <c r="B582" s="169"/>
      <c r="C582" s="170" t="s">
        <v>900</v>
      </c>
      <c r="D582" s="170" t="s">
        <v>150</v>
      </c>
      <c r="E582" s="171" t="s">
        <v>901</v>
      </c>
      <c r="F582" s="172" t="s">
        <v>902</v>
      </c>
      <c r="G582" s="173" t="s">
        <v>894</v>
      </c>
      <c r="H582" s="174">
        <v>6</v>
      </c>
      <c r="I582" s="175"/>
      <c r="J582" s="176">
        <f>ROUND(I582*H582,2)</f>
        <v>0</v>
      </c>
      <c r="K582" s="177"/>
      <c r="L582" s="40"/>
      <c r="M582" s="178" t="s">
        <v>1</v>
      </c>
      <c r="N582" s="179" t="s">
        <v>50</v>
      </c>
      <c r="O582" s="78"/>
      <c r="P582" s="180">
        <f>O582*H582</f>
        <v>0</v>
      </c>
      <c r="Q582" s="180">
        <v>0.012829999999999999</v>
      </c>
      <c r="R582" s="180">
        <f>Q582*H582</f>
        <v>0.076979999999999993</v>
      </c>
      <c r="S582" s="180">
        <v>0</v>
      </c>
      <c r="T582" s="181">
        <f>S582*H582</f>
        <v>0</v>
      </c>
      <c r="U582" s="39"/>
      <c r="V582" s="39"/>
      <c r="W582" s="39"/>
      <c r="X582" s="39"/>
      <c r="Y582" s="39"/>
      <c r="Z582" s="39"/>
      <c r="AA582" s="39"/>
      <c r="AB582" s="39"/>
      <c r="AC582" s="39"/>
      <c r="AD582" s="39"/>
      <c r="AE582" s="39"/>
      <c r="AR582" s="182" t="s">
        <v>239</v>
      </c>
      <c r="AT582" s="182" t="s">
        <v>150</v>
      </c>
      <c r="AU582" s="182" t="s">
        <v>20</v>
      </c>
      <c r="AY582" s="19" t="s">
        <v>148</v>
      </c>
      <c r="BE582" s="183">
        <f>IF(N582="základní",J582,0)</f>
        <v>0</v>
      </c>
      <c r="BF582" s="183">
        <f>IF(N582="snížená",J582,0)</f>
        <v>0</v>
      </c>
      <c r="BG582" s="183">
        <f>IF(N582="zákl. přenesená",J582,0)</f>
        <v>0</v>
      </c>
      <c r="BH582" s="183">
        <f>IF(N582="sníž. přenesená",J582,0)</f>
        <v>0</v>
      </c>
      <c r="BI582" s="183">
        <f>IF(N582="nulová",J582,0)</f>
        <v>0</v>
      </c>
      <c r="BJ582" s="19" t="s">
        <v>90</v>
      </c>
      <c r="BK582" s="183">
        <f>ROUND(I582*H582,2)</f>
        <v>0</v>
      </c>
      <c r="BL582" s="19" t="s">
        <v>239</v>
      </c>
      <c r="BM582" s="182" t="s">
        <v>903</v>
      </c>
    </row>
    <row r="583" s="2" customFormat="1" ht="16.5" customHeight="1">
      <c r="A583" s="39"/>
      <c r="B583" s="169"/>
      <c r="C583" s="170" t="s">
        <v>904</v>
      </c>
      <c r="D583" s="170" t="s">
        <v>150</v>
      </c>
      <c r="E583" s="171" t="s">
        <v>905</v>
      </c>
      <c r="F583" s="172" t="s">
        <v>906</v>
      </c>
      <c r="G583" s="173" t="s">
        <v>162</v>
      </c>
      <c r="H583" s="174">
        <v>4</v>
      </c>
      <c r="I583" s="175"/>
      <c r="J583" s="176">
        <f>ROUND(I583*H583,2)</f>
        <v>0</v>
      </c>
      <c r="K583" s="177"/>
      <c r="L583" s="40"/>
      <c r="M583" s="178" t="s">
        <v>1</v>
      </c>
      <c r="N583" s="179" t="s">
        <v>50</v>
      </c>
      <c r="O583" s="78"/>
      <c r="P583" s="180">
        <f>O583*H583</f>
        <v>0</v>
      </c>
      <c r="Q583" s="180">
        <v>0.0104</v>
      </c>
      <c r="R583" s="180">
        <f>Q583*H583</f>
        <v>0.041599999999999998</v>
      </c>
      <c r="S583" s="180">
        <v>0</v>
      </c>
      <c r="T583" s="181">
        <f>S583*H583</f>
        <v>0</v>
      </c>
      <c r="U583" s="39"/>
      <c r="V583" s="39"/>
      <c r="W583" s="39"/>
      <c r="X583" s="39"/>
      <c r="Y583" s="39"/>
      <c r="Z583" s="39"/>
      <c r="AA583" s="39"/>
      <c r="AB583" s="39"/>
      <c r="AC583" s="39"/>
      <c r="AD583" s="39"/>
      <c r="AE583" s="39"/>
      <c r="AR583" s="182" t="s">
        <v>239</v>
      </c>
      <c r="AT583" s="182" t="s">
        <v>150</v>
      </c>
      <c r="AU583" s="182" t="s">
        <v>20</v>
      </c>
      <c r="AY583" s="19" t="s">
        <v>148</v>
      </c>
      <c r="BE583" s="183">
        <f>IF(N583="základní",J583,0)</f>
        <v>0</v>
      </c>
      <c r="BF583" s="183">
        <f>IF(N583="snížená",J583,0)</f>
        <v>0</v>
      </c>
      <c r="BG583" s="183">
        <f>IF(N583="zákl. přenesená",J583,0)</f>
        <v>0</v>
      </c>
      <c r="BH583" s="183">
        <f>IF(N583="sníž. přenesená",J583,0)</f>
        <v>0</v>
      </c>
      <c r="BI583" s="183">
        <f>IF(N583="nulová",J583,0)</f>
        <v>0</v>
      </c>
      <c r="BJ583" s="19" t="s">
        <v>90</v>
      </c>
      <c r="BK583" s="183">
        <f>ROUND(I583*H583,2)</f>
        <v>0</v>
      </c>
      <c r="BL583" s="19" t="s">
        <v>239</v>
      </c>
      <c r="BM583" s="182" t="s">
        <v>907</v>
      </c>
    </row>
    <row r="584" s="14" customFormat="1">
      <c r="A584" s="14"/>
      <c r="B584" s="192"/>
      <c r="C584" s="14"/>
      <c r="D584" s="185" t="s">
        <v>156</v>
      </c>
      <c r="E584" s="193" t="s">
        <v>1</v>
      </c>
      <c r="F584" s="194" t="s">
        <v>908</v>
      </c>
      <c r="G584" s="14"/>
      <c r="H584" s="195">
        <v>4</v>
      </c>
      <c r="I584" s="196"/>
      <c r="J584" s="14"/>
      <c r="K584" s="14"/>
      <c r="L584" s="192"/>
      <c r="M584" s="197"/>
      <c r="N584" s="198"/>
      <c r="O584" s="198"/>
      <c r="P584" s="198"/>
      <c r="Q584" s="198"/>
      <c r="R584" s="198"/>
      <c r="S584" s="198"/>
      <c r="T584" s="199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T584" s="193" t="s">
        <v>156</v>
      </c>
      <c r="AU584" s="193" t="s">
        <v>20</v>
      </c>
      <c r="AV584" s="14" t="s">
        <v>20</v>
      </c>
      <c r="AW584" s="14" t="s">
        <v>41</v>
      </c>
      <c r="AX584" s="14" t="s">
        <v>85</v>
      </c>
      <c r="AY584" s="193" t="s">
        <v>148</v>
      </c>
    </row>
    <row r="585" s="15" customFormat="1">
      <c r="A585" s="15"/>
      <c r="B585" s="200"/>
      <c r="C585" s="15"/>
      <c r="D585" s="185" t="s">
        <v>156</v>
      </c>
      <c r="E585" s="201" t="s">
        <v>1</v>
      </c>
      <c r="F585" s="202" t="s">
        <v>159</v>
      </c>
      <c r="G585" s="15"/>
      <c r="H585" s="203">
        <v>4</v>
      </c>
      <c r="I585" s="204"/>
      <c r="J585" s="15"/>
      <c r="K585" s="15"/>
      <c r="L585" s="200"/>
      <c r="M585" s="205"/>
      <c r="N585" s="206"/>
      <c r="O585" s="206"/>
      <c r="P585" s="206"/>
      <c r="Q585" s="206"/>
      <c r="R585" s="206"/>
      <c r="S585" s="206"/>
      <c r="T585" s="207"/>
      <c r="U585" s="15"/>
      <c r="V585" s="15"/>
      <c r="W585" s="15"/>
      <c r="X585" s="15"/>
      <c r="Y585" s="15"/>
      <c r="Z585" s="15"/>
      <c r="AA585" s="15"/>
      <c r="AB585" s="15"/>
      <c r="AC585" s="15"/>
      <c r="AD585" s="15"/>
      <c r="AE585" s="15"/>
      <c r="AT585" s="201" t="s">
        <v>156</v>
      </c>
      <c r="AU585" s="201" t="s">
        <v>20</v>
      </c>
      <c r="AV585" s="15" t="s">
        <v>154</v>
      </c>
      <c r="AW585" s="15" t="s">
        <v>41</v>
      </c>
      <c r="AX585" s="15" t="s">
        <v>90</v>
      </c>
      <c r="AY585" s="201" t="s">
        <v>148</v>
      </c>
    </row>
    <row r="586" s="2" customFormat="1" ht="16.5" customHeight="1">
      <c r="A586" s="39"/>
      <c r="B586" s="169"/>
      <c r="C586" s="216" t="s">
        <v>909</v>
      </c>
      <c r="D586" s="216" t="s">
        <v>251</v>
      </c>
      <c r="E586" s="217" t="s">
        <v>910</v>
      </c>
      <c r="F586" s="218" t="s">
        <v>911</v>
      </c>
      <c r="G586" s="219" t="s">
        <v>162</v>
      </c>
      <c r="H586" s="220">
        <v>3</v>
      </c>
      <c r="I586" s="221"/>
      <c r="J586" s="222">
        <f>ROUND(I586*H586,2)</f>
        <v>0</v>
      </c>
      <c r="K586" s="223"/>
      <c r="L586" s="224"/>
      <c r="M586" s="225" t="s">
        <v>1</v>
      </c>
      <c r="N586" s="226" t="s">
        <v>50</v>
      </c>
      <c r="O586" s="78"/>
      <c r="P586" s="180">
        <f>O586*H586</f>
        <v>0</v>
      </c>
      <c r="Q586" s="180">
        <v>0.0079000000000000008</v>
      </c>
      <c r="R586" s="180">
        <f>Q586*H586</f>
        <v>0.023700000000000002</v>
      </c>
      <c r="S586" s="180">
        <v>0</v>
      </c>
      <c r="T586" s="181">
        <f>S586*H586</f>
        <v>0</v>
      </c>
      <c r="U586" s="39"/>
      <c r="V586" s="39"/>
      <c r="W586" s="39"/>
      <c r="X586" s="39"/>
      <c r="Y586" s="39"/>
      <c r="Z586" s="39"/>
      <c r="AA586" s="39"/>
      <c r="AB586" s="39"/>
      <c r="AC586" s="39"/>
      <c r="AD586" s="39"/>
      <c r="AE586" s="39"/>
      <c r="AR586" s="182" t="s">
        <v>317</v>
      </c>
      <c r="AT586" s="182" t="s">
        <v>251</v>
      </c>
      <c r="AU586" s="182" t="s">
        <v>20</v>
      </c>
      <c r="AY586" s="19" t="s">
        <v>148</v>
      </c>
      <c r="BE586" s="183">
        <f>IF(N586="základní",J586,0)</f>
        <v>0</v>
      </c>
      <c r="BF586" s="183">
        <f>IF(N586="snížená",J586,0)</f>
        <v>0</v>
      </c>
      <c r="BG586" s="183">
        <f>IF(N586="zákl. přenesená",J586,0)</f>
        <v>0</v>
      </c>
      <c r="BH586" s="183">
        <f>IF(N586="sníž. přenesená",J586,0)</f>
        <v>0</v>
      </c>
      <c r="BI586" s="183">
        <f>IF(N586="nulová",J586,0)</f>
        <v>0</v>
      </c>
      <c r="BJ586" s="19" t="s">
        <v>90</v>
      </c>
      <c r="BK586" s="183">
        <f>ROUND(I586*H586,2)</f>
        <v>0</v>
      </c>
      <c r="BL586" s="19" t="s">
        <v>239</v>
      </c>
      <c r="BM586" s="182" t="s">
        <v>912</v>
      </c>
    </row>
    <row r="587" s="2" customFormat="1" ht="16.5" customHeight="1">
      <c r="A587" s="39"/>
      <c r="B587" s="169"/>
      <c r="C587" s="216" t="s">
        <v>913</v>
      </c>
      <c r="D587" s="216" t="s">
        <v>251</v>
      </c>
      <c r="E587" s="217" t="s">
        <v>914</v>
      </c>
      <c r="F587" s="218" t="s">
        <v>915</v>
      </c>
      <c r="G587" s="219" t="s">
        <v>162</v>
      </c>
      <c r="H587" s="220">
        <v>1</v>
      </c>
      <c r="I587" s="221"/>
      <c r="J587" s="222">
        <f>ROUND(I587*H587,2)</f>
        <v>0</v>
      </c>
      <c r="K587" s="223"/>
      <c r="L587" s="224"/>
      <c r="M587" s="225" t="s">
        <v>1</v>
      </c>
      <c r="N587" s="226" t="s">
        <v>50</v>
      </c>
      <c r="O587" s="78"/>
      <c r="P587" s="180">
        <f>O587*H587</f>
        <v>0</v>
      </c>
      <c r="Q587" s="180">
        <v>0.0079000000000000008</v>
      </c>
      <c r="R587" s="180">
        <f>Q587*H587</f>
        <v>0.0079000000000000008</v>
      </c>
      <c r="S587" s="180">
        <v>0</v>
      </c>
      <c r="T587" s="181">
        <f>S587*H587</f>
        <v>0</v>
      </c>
      <c r="U587" s="39"/>
      <c r="V587" s="39"/>
      <c r="W587" s="39"/>
      <c r="X587" s="39"/>
      <c r="Y587" s="39"/>
      <c r="Z587" s="39"/>
      <c r="AA587" s="39"/>
      <c r="AB587" s="39"/>
      <c r="AC587" s="39"/>
      <c r="AD587" s="39"/>
      <c r="AE587" s="39"/>
      <c r="AR587" s="182" t="s">
        <v>317</v>
      </c>
      <c r="AT587" s="182" t="s">
        <v>251</v>
      </c>
      <c r="AU587" s="182" t="s">
        <v>20</v>
      </c>
      <c r="AY587" s="19" t="s">
        <v>148</v>
      </c>
      <c r="BE587" s="183">
        <f>IF(N587="základní",J587,0)</f>
        <v>0</v>
      </c>
      <c r="BF587" s="183">
        <f>IF(N587="snížená",J587,0)</f>
        <v>0</v>
      </c>
      <c r="BG587" s="183">
        <f>IF(N587="zákl. přenesená",J587,0)</f>
        <v>0</v>
      </c>
      <c r="BH587" s="183">
        <f>IF(N587="sníž. přenesená",J587,0)</f>
        <v>0</v>
      </c>
      <c r="BI587" s="183">
        <f>IF(N587="nulová",J587,0)</f>
        <v>0</v>
      </c>
      <c r="BJ587" s="19" t="s">
        <v>90</v>
      </c>
      <c r="BK587" s="183">
        <f>ROUND(I587*H587,2)</f>
        <v>0</v>
      </c>
      <c r="BL587" s="19" t="s">
        <v>239</v>
      </c>
      <c r="BM587" s="182" t="s">
        <v>916</v>
      </c>
    </row>
    <row r="588" s="2" customFormat="1" ht="16.5" customHeight="1">
      <c r="A588" s="39"/>
      <c r="B588" s="169"/>
      <c r="C588" s="170" t="s">
        <v>917</v>
      </c>
      <c r="D588" s="170" t="s">
        <v>150</v>
      </c>
      <c r="E588" s="171" t="s">
        <v>918</v>
      </c>
      <c r="F588" s="172" t="s">
        <v>919</v>
      </c>
      <c r="G588" s="173" t="s">
        <v>162</v>
      </c>
      <c r="H588" s="174">
        <v>47</v>
      </c>
      <c r="I588" s="175"/>
      <c r="J588" s="176">
        <f>ROUND(I588*H588,2)</f>
        <v>0</v>
      </c>
      <c r="K588" s="177"/>
      <c r="L588" s="40"/>
      <c r="M588" s="178" t="s">
        <v>1</v>
      </c>
      <c r="N588" s="179" t="s">
        <v>50</v>
      </c>
      <c r="O588" s="78"/>
      <c r="P588" s="180">
        <f>O588*H588</f>
        <v>0</v>
      </c>
      <c r="Q588" s="180">
        <v>0.01393</v>
      </c>
      <c r="R588" s="180">
        <f>Q588*H588</f>
        <v>0.65471000000000001</v>
      </c>
      <c r="S588" s="180">
        <v>0</v>
      </c>
      <c r="T588" s="181">
        <f>S588*H588</f>
        <v>0</v>
      </c>
      <c r="U588" s="39"/>
      <c r="V588" s="39"/>
      <c r="W588" s="39"/>
      <c r="X588" s="39"/>
      <c r="Y588" s="39"/>
      <c r="Z588" s="39"/>
      <c r="AA588" s="39"/>
      <c r="AB588" s="39"/>
      <c r="AC588" s="39"/>
      <c r="AD588" s="39"/>
      <c r="AE588" s="39"/>
      <c r="AR588" s="182" t="s">
        <v>239</v>
      </c>
      <c r="AT588" s="182" t="s">
        <v>150</v>
      </c>
      <c r="AU588" s="182" t="s">
        <v>20</v>
      </c>
      <c r="AY588" s="19" t="s">
        <v>148</v>
      </c>
      <c r="BE588" s="183">
        <f>IF(N588="základní",J588,0)</f>
        <v>0</v>
      </c>
      <c r="BF588" s="183">
        <f>IF(N588="snížená",J588,0)</f>
        <v>0</v>
      </c>
      <c r="BG588" s="183">
        <f>IF(N588="zákl. přenesená",J588,0)</f>
        <v>0</v>
      </c>
      <c r="BH588" s="183">
        <f>IF(N588="sníž. přenesená",J588,0)</f>
        <v>0</v>
      </c>
      <c r="BI588" s="183">
        <f>IF(N588="nulová",J588,0)</f>
        <v>0</v>
      </c>
      <c r="BJ588" s="19" t="s">
        <v>90</v>
      </c>
      <c r="BK588" s="183">
        <f>ROUND(I588*H588,2)</f>
        <v>0</v>
      </c>
      <c r="BL588" s="19" t="s">
        <v>239</v>
      </c>
      <c r="BM588" s="182" t="s">
        <v>920</v>
      </c>
    </row>
    <row r="589" s="14" customFormat="1">
      <c r="A589" s="14"/>
      <c r="B589" s="192"/>
      <c r="C589" s="14"/>
      <c r="D589" s="185" t="s">
        <v>156</v>
      </c>
      <c r="E589" s="193" t="s">
        <v>1</v>
      </c>
      <c r="F589" s="194" t="s">
        <v>395</v>
      </c>
      <c r="G589" s="14"/>
      <c r="H589" s="195">
        <v>47</v>
      </c>
      <c r="I589" s="196"/>
      <c r="J589" s="14"/>
      <c r="K589" s="14"/>
      <c r="L589" s="192"/>
      <c r="M589" s="197"/>
      <c r="N589" s="198"/>
      <c r="O589" s="198"/>
      <c r="P589" s="198"/>
      <c r="Q589" s="198"/>
      <c r="R589" s="198"/>
      <c r="S589" s="198"/>
      <c r="T589" s="199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T589" s="193" t="s">
        <v>156</v>
      </c>
      <c r="AU589" s="193" t="s">
        <v>20</v>
      </c>
      <c r="AV589" s="14" t="s">
        <v>20</v>
      </c>
      <c r="AW589" s="14" t="s">
        <v>41</v>
      </c>
      <c r="AX589" s="14" t="s">
        <v>85</v>
      </c>
      <c r="AY589" s="193" t="s">
        <v>148</v>
      </c>
    </row>
    <row r="590" s="15" customFormat="1">
      <c r="A590" s="15"/>
      <c r="B590" s="200"/>
      <c r="C590" s="15"/>
      <c r="D590" s="185" t="s">
        <v>156</v>
      </c>
      <c r="E590" s="201" t="s">
        <v>1</v>
      </c>
      <c r="F590" s="202" t="s">
        <v>159</v>
      </c>
      <c r="G590" s="15"/>
      <c r="H590" s="203">
        <v>47</v>
      </c>
      <c r="I590" s="204"/>
      <c r="J590" s="15"/>
      <c r="K590" s="15"/>
      <c r="L590" s="200"/>
      <c r="M590" s="205"/>
      <c r="N590" s="206"/>
      <c r="O590" s="206"/>
      <c r="P590" s="206"/>
      <c r="Q590" s="206"/>
      <c r="R590" s="206"/>
      <c r="S590" s="206"/>
      <c r="T590" s="207"/>
      <c r="U590" s="15"/>
      <c r="V590" s="15"/>
      <c r="W590" s="15"/>
      <c r="X590" s="15"/>
      <c r="Y590" s="15"/>
      <c r="Z590" s="15"/>
      <c r="AA590" s="15"/>
      <c r="AB590" s="15"/>
      <c r="AC590" s="15"/>
      <c r="AD590" s="15"/>
      <c r="AE590" s="15"/>
      <c r="AT590" s="201" t="s">
        <v>156</v>
      </c>
      <c r="AU590" s="201" t="s">
        <v>20</v>
      </c>
      <c r="AV590" s="15" t="s">
        <v>154</v>
      </c>
      <c r="AW590" s="15" t="s">
        <v>41</v>
      </c>
      <c r="AX590" s="15" t="s">
        <v>90</v>
      </c>
      <c r="AY590" s="201" t="s">
        <v>148</v>
      </c>
    </row>
    <row r="591" s="2" customFormat="1" ht="16.5" customHeight="1">
      <c r="A591" s="39"/>
      <c r="B591" s="169"/>
      <c r="C591" s="216" t="s">
        <v>921</v>
      </c>
      <c r="D591" s="216" t="s">
        <v>251</v>
      </c>
      <c r="E591" s="217" t="s">
        <v>922</v>
      </c>
      <c r="F591" s="218" t="s">
        <v>923</v>
      </c>
      <c r="G591" s="219" t="s">
        <v>162</v>
      </c>
      <c r="H591" s="220">
        <v>13</v>
      </c>
      <c r="I591" s="221"/>
      <c r="J591" s="222">
        <f>ROUND(I591*H591,2)</f>
        <v>0</v>
      </c>
      <c r="K591" s="223"/>
      <c r="L591" s="224"/>
      <c r="M591" s="225" t="s">
        <v>1</v>
      </c>
      <c r="N591" s="226" t="s">
        <v>50</v>
      </c>
      <c r="O591" s="78"/>
      <c r="P591" s="180">
        <f>O591*H591</f>
        <v>0</v>
      </c>
      <c r="Q591" s="180">
        <v>0.00067000000000000002</v>
      </c>
      <c r="R591" s="180">
        <f>Q591*H591</f>
        <v>0.0087100000000000007</v>
      </c>
      <c r="S591" s="180">
        <v>0</v>
      </c>
      <c r="T591" s="181">
        <f>S591*H591</f>
        <v>0</v>
      </c>
      <c r="U591" s="39"/>
      <c r="V591" s="39"/>
      <c r="W591" s="39"/>
      <c r="X591" s="39"/>
      <c r="Y591" s="39"/>
      <c r="Z591" s="39"/>
      <c r="AA591" s="39"/>
      <c r="AB591" s="39"/>
      <c r="AC591" s="39"/>
      <c r="AD591" s="39"/>
      <c r="AE591" s="39"/>
      <c r="AR591" s="182" t="s">
        <v>317</v>
      </c>
      <c r="AT591" s="182" t="s">
        <v>251</v>
      </c>
      <c r="AU591" s="182" t="s">
        <v>20</v>
      </c>
      <c r="AY591" s="19" t="s">
        <v>148</v>
      </c>
      <c r="BE591" s="183">
        <f>IF(N591="základní",J591,0)</f>
        <v>0</v>
      </c>
      <c r="BF591" s="183">
        <f>IF(N591="snížená",J591,0)</f>
        <v>0</v>
      </c>
      <c r="BG591" s="183">
        <f>IF(N591="zákl. přenesená",J591,0)</f>
        <v>0</v>
      </c>
      <c r="BH591" s="183">
        <f>IF(N591="sníž. přenesená",J591,0)</f>
        <v>0</v>
      </c>
      <c r="BI591" s="183">
        <f>IF(N591="nulová",J591,0)</f>
        <v>0</v>
      </c>
      <c r="BJ591" s="19" t="s">
        <v>90</v>
      </c>
      <c r="BK591" s="183">
        <f>ROUND(I591*H591,2)</f>
        <v>0</v>
      </c>
      <c r="BL591" s="19" t="s">
        <v>239</v>
      </c>
      <c r="BM591" s="182" t="s">
        <v>924</v>
      </c>
    </row>
    <row r="592" s="2" customFormat="1" ht="16.5" customHeight="1">
      <c r="A592" s="39"/>
      <c r="B592" s="169"/>
      <c r="C592" s="216" t="s">
        <v>925</v>
      </c>
      <c r="D592" s="216" t="s">
        <v>251</v>
      </c>
      <c r="E592" s="217" t="s">
        <v>926</v>
      </c>
      <c r="F592" s="218" t="s">
        <v>927</v>
      </c>
      <c r="G592" s="219" t="s">
        <v>162</v>
      </c>
      <c r="H592" s="220">
        <v>4</v>
      </c>
      <c r="I592" s="221"/>
      <c r="J592" s="222">
        <f>ROUND(I592*H592,2)</f>
        <v>0</v>
      </c>
      <c r="K592" s="223"/>
      <c r="L592" s="224"/>
      <c r="M592" s="225" t="s">
        <v>1</v>
      </c>
      <c r="N592" s="226" t="s">
        <v>50</v>
      </c>
      <c r="O592" s="78"/>
      <c r="P592" s="180">
        <f>O592*H592</f>
        <v>0</v>
      </c>
      <c r="Q592" s="180">
        <v>0.00067000000000000002</v>
      </c>
      <c r="R592" s="180">
        <f>Q592*H592</f>
        <v>0.0026800000000000001</v>
      </c>
      <c r="S592" s="180">
        <v>0</v>
      </c>
      <c r="T592" s="181">
        <f>S592*H592</f>
        <v>0</v>
      </c>
      <c r="U592" s="39"/>
      <c r="V592" s="39"/>
      <c r="W592" s="39"/>
      <c r="X592" s="39"/>
      <c r="Y592" s="39"/>
      <c r="Z592" s="39"/>
      <c r="AA592" s="39"/>
      <c r="AB592" s="39"/>
      <c r="AC592" s="39"/>
      <c r="AD592" s="39"/>
      <c r="AE592" s="39"/>
      <c r="AR592" s="182" t="s">
        <v>317</v>
      </c>
      <c r="AT592" s="182" t="s">
        <v>251</v>
      </c>
      <c r="AU592" s="182" t="s">
        <v>20</v>
      </c>
      <c r="AY592" s="19" t="s">
        <v>148</v>
      </c>
      <c r="BE592" s="183">
        <f>IF(N592="základní",J592,0)</f>
        <v>0</v>
      </c>
      <c r="BF592" s="183">
        <f>IF(N592="snížená",J592,0)</f>
        <v>0</v>
      </c>
      <c r="BG592" s="183">
        <f>IF(N592="zákl. přenesená",J592,0)</f>
        <v>0</v>
      </c>
      <c r="BH592" s="183">
        <f>IF(N592="sníž. přenesená",J592,0)</f>
        <v>0</v>
      </c>
      <c r="BI592" s="183">
        <f>IF(N592="nulová",J592,0)</f>
        <v>0</v>
      </c>
      <c r="BJ592" s="19" t="s">
        <v>90</v>
      </c>
      <c r="BK592" s="183">
        <f>ROUND(I592*H592,2)</f>
        <v>0</v>
      </c>
      <c r="BL592" s="19" t="s">
        <v>239</v>
      </c>
      <c r="BM592" s="182" t="s">
        <v>928</v>
      </c>
    </row>
    <row r="593" s="2" customFormat="1" ht="16.5" customHeight="1">
      <c r="A593" s="39"/>
      <c r="B593" s="169"/>
      <c r="C593" s="216" t="s">
        <v>929</v>
      </c>
      <c r="D593" s="216" t="s">
        <v>251</v>
      </c>
      <c r="E593" s="217" t="s">
        <v>930</v>
      </c>
      <c r="F593" s="218" t="s">
        <v>931</v>
      </c>
      <c r="G593" s="219" t="s">
        <v>162</v>
      </c>
      <c r="H593" s="220">
        <v>1</v>
      </c>
      <c r="I593" s="221"/>
      <c r="J593" s="222">
        <f>ROUND(I593*H593,2)</f>
        <v>0</v>
      </c>
      <c r="K593" s="223"/>
      <c r="L593" s="224"/>
      <c r="M593" s="225" t="s">
        <v>1</v>
      </c>
      <c r="N593" s="226" t="s">
        <v>50</v>
      </c>
      <c r="O593" s="78"/>
      <c r="P593" s="180">
        <f>O593*H593</f>
        <v>0</v>
      </c>
      <c r="Q593" s="180">
        <v>0.00067000000000000002</v>
      </c>
      <c r="R593" s="180">
        <f>Q593*H593</f>
        <v>0.00067000000000000002</v>
      </c>
      <c r="S593" s="180">
        <v>0</v>
      </c>
      <c r="T593" s="181">
        <f>S593*H593</f>
        <v>0</v>
      </c>
      <c r="U593" s="39"/>
      <c r="V593" s="39"/>
      <c r="W593" s="39"/>
      <c r="X593" s="39"/>
      <c r="Y593" s="39"/>
      <c r="Z593" s="39"/>
      <c r="AA593" s="39"/>
      <c r="AB593" s="39"/>
      <c r="AC593" s="39"/>
      <c r="AD593" s="39"/>
      <c r="AE593" s="39"/>
      <c r="AR593" s="182" t="s">
        <v>317</v>
      </c>
      <c r="AT593" s="182" t="s">
        <v>251</v>
      </c>
      <c r="AU593" s="182" t="s">
        <v>20</v>
      </c>
      <c r="AY593" s="19" t="s">
        <v>148</v>
      </c>
      <c r="BE593" s="183">
        <f>IF(N593="základní",J593,0)</f>
        <v>0</v>
      </c>
      <c r="BF593" s="183">
        <f>IF(N593="snížená",J593,0)</f>
        <v>0</v>
      </c>
      <c r="BG593" s="183">
        <f>IF(N593="zákl. přenesená",J593,0)</f>
        <v>0</v>
      </c>
      <c r="BH593" s="183">
        <f>IF(N593="sníž. přenesená",J593,0)</f>
        <v>0</v>
      </c>
      <c r="BI593" s="183">
        <f>IF(N593="nulová",J593,0)</f>
        <v>0</v>
      </c>
      <c r="BJ593" s="19" t="s">
        <v>90</v>
      </c>
      <c r="BK593" s="183">
        <f>ROUND(I593*H593,2)</f>
        <v>0</v>
      </c>
      <c r="BL593" s="19" t="s">
        <v>239</v>
      </c>
      <c r="BM593" s="182" t="s">
        <v>932</v>
      </c>
    </row>
    <row r="594" s="2" customFormat="1" ht="16.5" customHeight="1">
      <c r="A594" s="39"/>
      <c r="B594" s="169"/>
      <c r="C594" s="216" t="s">
        <v>933</v>
      </c>
      <c r="D594" s="216" t="s">
        <v>251</v>
      </c>
      <c r="E594" s="217" t="s">
        <v>934</v>
      </c>
      <c r="F594" s="218" t="s">
        <v>935</v>
      </c>
      <c r="G594" s="219" t="s">
        <v>162</v>
      </c>
      <c r="H594" s="220">
        <v>2</v>
      </c>
      <c r="I594" s="221"/>
      <c r="J594" s="222">
        <f>ROUND(I594*H594,2)</f>
        <v>0</v>
      </c>
      <c r="K594" s="223"/>
      <c r="L594" s="224"/>
      <c r="M594" s="225" t="s">
        <v>1</v>
      </c>
      <c r="N594" s="226" t="s">
        <v>50</v>
      </c>
      <c r="O594" s="78"/>
      <c r="P594" s="180">
        <f>O594*H594</f>
        <v>0</v>
      </c>
      <c r="Q594" s="180">
        <v>0.00067000000000000002</v>
      </c>
      <c r="R594" s="180">
        <f>Q594*H594</f>
        <v>0.0013400000000000001</v>
      </c>
      <c r="S594" s="180">
        <v>0</v>
      </c>
      <c r="T594" s="181">
        <f>S594*H594</f>
        <v>0</v>
      </c>
      <c r="U594" s="39"/>
      <c r="V594" s="39"/>
      <c r="W594" s="39"/>
      <c r="X594" s="39"/>
      <c r="Y594" s="39"/>
      <c r="Z594" s="39"/>
      <c r="AA594" s="39"/>
      <c r="AB594" s="39"/>
      <c r="AC594" s="39"/>
      <c r="AD594" s="39"/>
      <c r="AE594" s="39"/>
      <c r="AR594" s="182" t="s">
        <v>317</v>
      </c>
      <c r="AT594" s="182" t="s">
        <v>251</v>
      </c>
      <c r="AU594" s="182" t="s">
        <v>20</v>
      </c>
      <c r="AY594" s="19" t="s">
        <v>148</v>
      </c>
      <c r="BE594" s="183">
        <f>IF(N594="základní",J594,0)</f>
        <v>0</v>
      </c>
      <c r="BF594" s="183">
        <f>IF(N594="snížená",J594,0)</f>
        <v>0</v>
      </c>
      <c r="BG594" s="183">
        <f>IF(N594="zákl. přenesená",J594,0)</f>
        <v>0</v>
      </c>
      <c r="BH594" s="183">
        <f>IF(N594="sníž. přenesená",J594,0)</f>
        <v>0</v>
      </c>
      <c r="BI594" s="183">
        <f>IF(N594="nulová",J594,0)</f>
        <v>0</v>
      </c>
      <c r="BJ594" s="19" t="s">
        <v>90</v>
      </c>
      <c r="BK594" s="183">
        <f>ROUND(I594*H594,2)</f>
        <v>0</v>
      </c>
      <c r="BL594" s="19" t="s">
        <v>239</v>
      </c>
      <c r="BM594" s="182" t="s">
        <v>936</v>
      </c>
    </row>
    <row r="595" s="2" customFormat="1" ht="16.5" customHeight="1">
      <c r="A595" s="39"/>
      <c r="B595" s="169"/>
      <c r="C595" s="216" t="s">
        <v>937</v>
      </c>
      <c r="D595" s="216" t="s">
        <v>251</v>
      </c>
      <c r="E595" s="217" t="s">
        <v>938</v>
      </c>
      <c r="F595" s="218" t="s">
        <v>939</v>
      </c>
      <c r="G595" s="219" t="s">
        <v>162</v>
      </c>
      <c r="H595" s="220">
        <v>24</v>
      </c>
      <c r="I595" s="221"/>
      <c r="J595" s="222">
        <f>ROUND(I595*H595,2)</f>
        <v>0</v>
      </c>
      <c r="K595" s="223"/>
      <c r="L595" s="224"/>
      <c r="M595" s="225" t="s">
        <v>1</v>
      </c>
      <c r="N595" s="226" t="s">
        <v>50</v>
      </c>
      <c r="O595" s="78"/>
      <c r="P595" s="180">
        <f>O595*H595</f>
        <v>0</v>
      </c>
      <c r="Q595" s="180">
        <v>0.00067000000000000002</v>
      </c>
      <c r="R595" s="180">
        <f>Q595*H595</f>
        <v>0.016080000000000001</v>
      </c>
      <c r="S595" s="180">
        <v>0</v>
      </c>
      <c r="T595" s="181">
        <f>S595*H595</f>
        <v>0</v>
      </c>
      <c r="U595" s="39"/>
      <c r="V595" s="39"/>
      <c r="W595" s="39"/>
      <c r="X595" s="39"/>
      <c r="Y595" s="39"/>
      <c r="Z595" s="39"/>
      <c r="AA595" s="39"/>
      <c r="AB595" s="39"/>
      <c r="AC595" s="39"/>
      <c r="AD595" s="39"/>
      <c r="AE595" s="39"/>
      <c r="AR595" s="182" t="s">
        <v>317</v>
      </c>
      <c r="AT595" s="182" t="s">
        <v>251</v>
      </c>
      <c r="AU595" s="182" t="s">
        <v>20</v>
      </c>
      <c r="AY595" s="19" t="s">
        <v>148</v>
      </c>
      <c r="BE595" s="183">
        <f>IF(N595="základní",J595,0)</f>
        <v>0</v>
      </c>
      <c r="BF595" s="183">
        <f>IF(N595="snížená",J595,0)</f>
        <v>0</v>
      </c>
      <c r="BG595" s="183">
        <f>IF(N595="zákl. přenesená",J595,0)</f>
        <v>0</v>
      </c>
      <c r="BH595" s="183">
        <f>IF(N595="sníž. přenesená",J595,0)</f>
        <v>0</v>
      </c>
      <c r="BI595" s="183">
        <f>IF(N595="nulová",J595,0)</f>
        <v>0</v>
      </c>
      <c r="BJ595" s="19" t="s">
        <v>90</v>
      </c>
      <c r="BK595" s="183">
        <f>ROUND(I595*H595,2)</f>
        <v>0</v>
      </c>
      <c r="BL595" s="19" t="s">
        <v>239</v>
      </c>
      <c r="BM595" s="182" t="s">
        <v>940</v>
      </c>
    </row>
    <row r="596" s="2" customFormat="1" ht="16.5" customHeight="1">
      <c r="A596" s="39"/>
      <c r="B596" s="169"/>
      <c r="C596" s="216" t="s">
        <v>941</v>
      </c>
      <c r="D596" s="216" t="s">
        <v>251</v>
      </c>
      <c r="E596" s="217" t="s">
        <v>942</v>
      </c>
      <c r="F596" s="218" t="s">
        <v>943</v>
      </c>
      <c r="G596" s="219" t="s">
        <v>162</v>
      </c>
      <c r="H596" s="220">
        <v>2</v>
      </c>
      <c r="I596" s="221"/>
      <c r="J596" s="222">
        <f>ROUND(I596*H596,2)</f>
        <v>0</v>
      </c>
      <c r="K596" s="223"/>
      <c r="L596" s="224"/>
      <c r="M596" s="225" t="s">
        <v>1</v>
      </c>
      <c r="N596" s="226" t="s">
        <v>50</v>
      </c>
      <c r="O596" s="78"/>
      <c r="P596" s="180">
        <f>O596*H596</f>
        <v>0</v>
      </c>
      <c r="Q596" s="180">
        <v>0.00067000000000000002</v>
      </c>
      <c r="R596" s="180">
        <f>Q596*H596</f>
        <v>0.0013400000000000001</v>
      </c>
      <c r="S596" s="180">
        <v>0</v>
      </c>
      <c r="T596" s="181">
        <f>S596*H596</f>
        <v>0</v>
      </c>
      <c r="U596" s="39"/>
      <c r="V596" s="39"/>
      <c r="W596" s="39"/>
      <c r="X596" s="39"/>
      <c r="Y596" s="39"/>
      <c r="Z596" s="39"/>
      <c r="AA596" s="39"/>
      <c r="AB596" s="39"/>
      <c r="AC596" s="39"/>
      <c r="AD596" s="39"/>
      <c r="AE596" s="39"/>
      <c r="AR596" s="182" t="s">
        <v>317</v>
      </c>
      <c r="AT596" s="182" t="s">
        <v>251</v>
      </c>
      <c r="AU596" s="182" t="s">
        <v>20</v>
      </c>
      <c r="AY596" s="19" t="s">
        <v>148</v>
      </c>
      <c r="BE596" s="183">
        <f>IF(N596="základní",J596,0)</f>
        <v>0</v>
      </c>
      <c r="BF596" s="183">
        <f>IF(N596="snížená",J596,0)</f>
        <v>0</v>
      </c>
      <c r="BG596" s="183">
        <f>IF(N596="zákl. přenesená",J596,0)</f>
        <v>0</v>
      </c>
      <c r="BH596" s="183">
        <f>IF(N596="sníž. přenesená",J596,0)</f>
        <v>0</v>
      </c>
      <c r="BI596" s="183">
        <f>IF(N596="nulová",J596,0)</f>
        <v>0</v>
      </c>
      <c r="BJ596" s="19" t="s">
        <v>90</v>
      </c>
      <c r="BK596" s="183">
        <f>ROUND(I596*H596,2)</f>
        <v>0</v>
      </c>
      <c r="BL596" s="19" t="s">
        <v>239</v>
      </c>
      <c r="BM596" s="182" t="s">
        <v>944</v>
      </c>
    </row>
    <row r="597" s="2" customFormat="1" ht="16.5" customHeight="1">
      <c r="A597" s="39"/>
      <c r="B597" s="169"/>
      <c r="C597" s="216" t="s">
        <v>945</v>
      </c>
      <c r="D597" s="216" t="s">
        <v>251</v>
      </c>
      <c r="E597" s="217" t="s">
        <v>946</v>
      </c>
      <c r="F597" s="218" t="s">
        <v>947</v>
      </c>
      <c r="G597" s="219" t="s">
        <v>162</v>
      </c>
      <c r="H597" s="220">
        <v>1</v>
      </c>
      <c r="I597" s="221"/>
      <c r="J597" s="222">
        <f>ROUND(I597*H597,2)</f>
        <v>0</v>
      </c>
      <c r="K597" s="223"/>
      <c r="L597" s="224"/>
      <c r="M597" s="225" t="s">
        <v>1</v>
      </c>
      <c r="N597" s="226" t="s">
        <v>50</v>
      </c>
      <c r="O597" s="78"/>
      <c r="P597" s="180">
        <f>O597*H597</f>
        <v>0</v>
      </c>
      <c r="Q597" s="180">
        <v>0.00067000000000000002</v>
      </c>
      <c r="R597" s="180">
        <f>Q597*H597</f>
        <v>0.00067000000000000002</v>
      </c>
      <c r="S597" s="180">
        <v>0</v>
      </c>
      <c r="T597" s="181">
        <f>S597*H597</f>
        <v>0</v>
      </c>
      <c r="U597" s="39"/>
      <c r="V597" s="39"/>
      <c r="W597" s="39"/>
      <c r="X597" s="39"/>
      <c r="Y597" s="39"/>
      <c r="Z597" s="39"/>
      <c r="AA597" s="39"/>
      <c r="AB597" s="39"/>
      <c r="AC597" s="39"/>
      <c r="AD597" s="39"/>
      <c r="AE597" s="39"/>
      <c r="AR597" s="182" t="s">
        <v>317</v>
      </c>
      <c r="AT597" s="182" t="s">
        <v>251</v>
      </c>
      <c r="AU597" s="182" t="s">
        <v>20</v>
      </c>
      <c r="AY597" s="19" t="s">
        <v>148</v>
      </c>
      <c r="BE597" s="183">
        <f>IF(N597="základní",J597,0)</f>
        <v>0</v>
      </c>
      <c r="BF597" s="183">
        <f>IF(N597="snížená",J597,0)</f>
        <v>0</v>
      </c>
      <c r="BG597" s="183">
        <f>IF(N597="zákl. přenesená",J597,0)</f>
        <v>0</v>
      </c>
      <c r="BH597" s="183">
        <f>IF(N597="sníž. přenesená",J597,0)</f>
        <v>0</v>
      </c>
      <c r="BI597" s="183">
        <f>IF(N597="nulová",J597,0)</f>
        <v>0</v>
      </c>
      <c r="BJ597" s="19" t="s">
        <v>90</v>
      </c>
      <c r="BK597" s="183">
        <f>ROUND(I597*H597,2)</f>
        <v>0</v>
      </c>
      <c r="BL597" s="19" t="s">
        <v>239</v>
      </c>
      <c r="BM597" s="182" t="s">
        <v>948</v>
      </c>
    </row>
    <row r="598" s="2" customFormat="1" ht="16.5" customHeight="1">
      <c r="A598" s="39"/>
      <c r="B598" s="169"/>
      <c r="C598" s="170" t="s">
        <v>949</v>
      </c>
      <c r="D598" s="170" t="s">
        <v>150</v>
      </c>
      <c r="E598" s="171" t="s">
        <v>950</v>
      </c>
      <c r="F598" s="172" t="s">
        <v>951</v>
      </c>
      <c r="G598" s="173" t="s">
        <v>162</v>
      </c>
      <c r="H598" s="174">
        <v>21</v>
      </c>
      <c r="I598" s="175"/>
      <c r="J598" s="176">
        <f>ROUND(I598*H598,2)</f>
        <v>0</v>
      </c>
      <c r="K598" s="177"/>
      <c r="L598" s="40"/>
      <c r="M598" s="178" t="s">
        <v>1</v>
      </c>
      <c r="N598" s="179" t="s">
        <v>50</v>
      </c>
      <c r="O598" s="78"/>
      <c r="P598" s="180">
        <f>O598*H598</f>
        <v>0</v>
      </c>
      <c r="Q598" s="180">
        <v>0.01789</v>
      </c>
      <c r="R598" s="180">
        <f>Q598*H598</f>
        <v>0.37568999999999997</v>
      </c>
      <c r="S598" s="180">
        <v>0</v>
      </c>
      <c r="T598" s="181">
        <f>S598*H598</f>
        <v>0</v>
      </c>
      <c r="U598" s="39"/>
      <c r="V598" s="39"/>
      <c r="W598" s="39"/>
      <c r="X598" s="39"/>
      <c r="Y598" s="39"/>
      <c r="Z598" s="39"/>
      <c r="AA598" s="39"/>
      <c r="AB598" s="39"/>
      <c r="AC598" s="39"/>
      <c r="AD598" s="39"/>
      <c r="AE598" s="39"/>
      <c r="AR598" s="182" t="s">
        <v>239</v>
      </c>
      <c r="AT598" s="182" t="s">
        <v>150</v>
      </c>
      <c r="AU598" s="182" t="s">
        <v>20</v>
      </c>
      <c r="AY598" s="19" t="s">
        <v>148</v>
      </c>
      <c r="BE598" s="183">
        <f>IF(N598="základní",J598,0)</f>
        <v>0</v>
      </c>
      <c r="BF598" s="183">
        <f>IF(N598="snížená",J598,0)</f>
        <v>0</v>
      </c>
      <c r="BG598" s="183">
        <f>IF(N598="zákl. přenesená",J598,0)</f>
        <v>0</v>
      </c>
      <c r="BH598" s="183">
        <f>IF(N598="sníž. přenesená",J598,0)</f>
        <v>0</v>
      </c>
      <c r="BI598" s="183">
        <f>IF(N598="nulová",J598,0)</f>
        <v>0</v>
      </c>
      <c r="BJ598" s="19" t="s">
        <v>90</v>
      </c>
      <c r="BK598" s="183">
        <f>ROUND(I598*H598,2)</f>
        <v>0</v>
      </c>
      <c r="BL598" s="19" t="s">
        <v>239</v>
      </c>
      <c r="BM598" s="182" t="s">
        <v>952</v>
      </c>
    </row>
    <row r="599" s="14" customFormat="1">
      <c r="A599" s="14"/>
      <c r="B599" s="192"/>
      <c r="C599" s="14"/>
      <c r="D599" s="185" t="s">
        <v>156</v>
      </c>
      <c r="E599" s="193" t="s">
        <v>1</v>
      </c>
      <c r="F599" s="194" t="s">
        <v>953</v>
      </c>
      <c r="G599" s="14"/>
      <c r="H599" s="195">
        <v>21</v>
      </c>
      <c r="I599" s="196"/>
      <c r="J599" s="14"/>
      <c r="K599" s="14"/>
      <c r="L599" s="192"/>
      <c r="M599" s="197"/>
      <c r="N599" s="198"/>
      <c r="O599" s="198"/>
      <c r="P599" s="198"/>
      <c r="Q599" s="198"/>
      <c r="R599" s="198"/>
      <c r="S599" s="198"/>
      <c r="T599" s="199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T599" s="193" t="s">
        <v>156</v>
      </c>
      <c r="AU599" s="193" t="s">
        <v>20</v>
      </c>
      <c r="AV599" s="14" t="s">
        <v>20</v>
      </c>
      <c r="AW599" s="14" t="s">
        <v>41</v>
      </c>
      <c r="AX599" s="14" t="s">
        <v>85</v>
      </c>
      <c r="AY599" s="193" t="s">
        <v>148</v>
      </c>
    </row>
    <row r="600" s="15" customFormat="1">
      <c r="A600" s="15"/>
      <c r="B600" s="200"/>
      <c r="C600" s="15"/>
      <c r="D600" s="185" t="s">
        <v>156</v>
      </c>
      <c r="E600" s="201" t="s">
        <v>1</v>
      </c>
      <c r="F600" s="202" t="s">
        <v>159</v>
      </c>
      <c r="G600" s="15"/>
      <c r="H600" s="203">
        <v>21</v>
      </c>
      <c r="I600" s="204"/>
      <c r="J600" s="15"/>
      <c r="K600" s="15"/>
      <c r="L600" s="200"/>
      <c r="M600" s="205"/>
      <c r="N600" s="206"/>
      <c r="O600" s="206"/>
      <c r="P600" s="206"/>
      <c r="Q600" s="206"/>
      <c r="R600" s="206"/>
      <c r="S600" s="206"/>
      <c r="T600" s="207"/>
      <c r="U600" s="15"/>
      <c r="V600" s="15"/>
      <c r="W600" s="15"/>
      <c r="X600" s="15"/>
      <c r="Y600" s="15"/>
      <c r="Z600" s="15"/>
      <c r="AA600" s="15"/>
      <c r="AB600" s="15"/>
      <c r="AC600" s="15"/>
      <c r="AD600" s="15"/>
      <c r="AE600" s="15"/>
      <c r="AT600" s="201" t="s">
        <v>156</v>
      </c>
      <c r="AU600" s="201" t="s">
        <v>20</v>
      </c>
      <c r="AV600" s="15" t="s">
        <v>154</v>
      </c>
      <c r="AW600" s="15" t="s">
        <v>41</v>
      </c>
      <c r="AX600" s="15" t="s">
        <v>90</v>
      </c>
      <c r="AY600" s="201" t="s">
        <v>148</v>
      </c>
    </row>
    <row r="601" s="2" customFormat="1" ht="16.5" customHeight="1">
      <c r="A601" s="39"/>
      <c r="B601" s="169"/>
      <c r="C601" s="216" t="s">
        <v>954</v>
      </c>
      <c r="D601" s="216" t="s">
        <v>251</v>
      </c>
      <c r="E601" s="217" t="s">
        <v>955</v>
      </c>
      <c r="F601" s="218" t="s">
        <v>956</v>
      </c>
      <c r="G601" s="219" t="s">
        <v>162</v>
      </c>
      <c r="H601" s="220">
        <v>11</v>
      </c>
      <c r="I601" s="221"/>
      <c r="J601" s="222">
        <f>ROUND(I601*H601,2)</f>
        <v>0</v>
      </c>
      <c r="K601" s="223"/>
      <c r="L601" s="224"/>
      <c r="M601" s="225" t="s">
        <v>1</v>
      </c>
      <c r="N601" s="226" t="s">
        <v>50</v>
      </c>
      <c r="O601" s="78"/>
      <c r="P601" s="180">
        <f>O601*H601</f>
        <v>0</v>
      </c>
      <c r="Q601" s="180">
        <v>0.0085000000000000006</v>
      </c>
      <c r="R601" s="180">
        <f>Q601*H601</f>
        <v>0.0935</v>
      </c>
      <c r="S601" s="180">
        <v>0</v>
      </c>
      <c r="T601" s="181">
        <f>S601*H601</f>
        <v>0</v>
      </c>
      <c r="U601" s="39"/>
      <c r="V601" s="39"/>
      <c r="W601" s="39"/>
      <c r="X601" s="39"/>
      <c r="Y601" s="39"/>
      <c r="Z601" s="39"/>
      <c r="AA601" s="39"/>
      <c r="AB601" s="39"/>
      <c r="AC601" s="39"/>
      <c r="AD601" s="39"/>
      <c r="AE601" s="39"/>
      <c r="AR601" s="182" t="s">
        <v>317</v>
      </c>
      <c r="AT601" s="182" t="s">
        <v>251</v>
      </c>
      <c r="AU601" s="182" t="s">
        <v>20</v>
      </c>
      <c r="AY601" s="19" t="s">
        <v>148</v>
      </c>
      <c r="BE601" s="183">
        <f>IF(N601="základní",J601,0)</f>
        <v>0</v>
      </c>
      <c r="BF601" s="183">
        <f>IF(N601="snížená",J601,0)</f>
        <v>0</v>
      </c>
      <c r="BG601" s="183">
        <f>IF(N601="zákl. přenesená",J601,0)</f>
        <v>0</v>
      </c>
      <c r="BH601" s="183">
        <f>IF(N601="sníž. přenesená",J601,0)</f>
        <v>0</v>
      </c>
      <c r="BI601" s="183">
        <f>IF(N601="nulová",J601,0)</f>
        <v>0</v>
      </c>
      <c r="BJ601" s="19" t="s">
        <v>90</v>
      </c>
      <c r="BK601" s="183">
        <f>ROUND(I601*H601,2)</f>
        <v>0</v>
      </c>
      <c r="BL601" s="19" t="s">
        <v>239</v>
      </c>
      <c r="BM601" s="182" t="s">
        <v>957</v>
      </c>
    </row>
    <row r="602" s="2" customFormat="1" ht="16.5" customHeight="1">
      <c r="A602" s="39"/>
      <c r="B602" s="169"/>
      <c r="C602" s="216" t="s">
        <v>958</v>
      </c>
      <c r="D602" s="216" t="s">
        <v>251</v>
      </c>
      <c r="E602" s="217" t="s">
        <v>959</v>
      </c>
      <c r="F602" s="218" t="s">
        <v>960</v>
      </c>
      <c r="G602" s="219" t="s">
        <v>162</v>
      </c>
      <c r="H602" s="220">
        <v>1</v>
      </c>
      <c r="I602" s="221"/>
      <c r="J602" s="222">
        <f>ROUND(I602*H602,2)</f>
        <v>0</v>
      </c>
      <c r="K602" s="223"/>
      <c r="L602" s="224"/>
      <c r="M602" s="225" t="s">
        <v>1</v>
      </c>
      <c r="N602" s="226" t="s">
        <v>50</v>
      </c>
      <c r="O602" s="78"/>
      <c r="P602" s="180">
        <f>O602*H602</f>
        <v>0</v>
      </c>
      <c r="Q602" s="180">
        <v>0.0085000000000000006</v>
      </c>
      <c r="R602" s="180">
        <f>Q602*H602</f>
        <v>0.0085000000000000006</v>
      </c>
      <c r="S602" s="180">
        <v>0</v>
      </c>
      <c r="T602" s="181">
        <f>S602*H602</f>
        <v>0</v>
      </c>
      <c r="U602" s="39"/>
      <c r="V602" s="39"/>
      <c r="W602" s="39"/>
      <c r="X602" s="39"/>
      <c r="Y602" s="39"/>
      <c r="Z602" s="39"/>
      <c r="AA602" s="39"/>
      <c r="AB602" s="39"/>
      <c r="AC602" s="39"/>
      <c r="AD602" s="39"/>
      <c r="AE602" s="39"/>
      <c r="AR602" s="182" t="s">
        <v>317</v>
      </c>
      <c r="AT602" s="182" t="s">
        <v>251</v>
      </c>
      <c r="AU602" s="182" t="s">
        <v>20</v>
      </c>
      <c r="AY602" s="19" t="s">
        <v>148</v>
      </c>
      <c r="BE602" s="183">
        <f>IF(N602="základní",J602,0)</f>
        <v>0</v>
      </c>
      <c r="BF602" s="183">
        <f>IF(N602="snížená",J602,0)</f>
        <v>0</v>
      </c>
      <c r="BG602" s="183">
        <f>IF(N602="zákl. přenesená",J602,0)</f>
        <v>0</v>
      </c>
      <c r="BH602" s="183">
        <f>IF(N602="sníž. přenesená",J602,0)</f>
        <v>0</v>
      </c>
      <c r="BI602" s="183">
        <f>IF(N602="nulová",J602,0)</f>
        <v>0</v>
      </c>
      <c r="BJ602" s="19" t="s">
        <v>90</v>
      </c>
      <c r="BK602" s="183">
        <f>ROUND(I602*H602,2)</f>
        <v>0</v>
      </c>
      <c r="BL602" s="19" t="s">
        <v>239</v>
      </c>
      <c r="BM602" s="182" t="s">
        <v>961</v>
      </c>
    </row>
    <row r="603" s="2" customFormat="1" ht="16.5" customHeight="1">
      <c r="A603" s="39"/>
      <c r="B603" s="169"/>
      <c r="C603" s="216" t="s">
        <v>962</v>
      </c>
      <c r="D603" s="216" t="s">
        <v>251</v>
      </c>
      <c r="E603" s="217" t="s">
        <v>963</v>
      </c>
      <c r="F603" s="218" t="s">
        <v>964</v>
      </c>
      <c r="G603" s="219" t="s">
        <v>162</v>
      </c>
      <c r="H603" s="220">
        <v>8</v>
      </c>
      <c r="I603" s="221"/>
      <c r="J603" s="222">
        <f>ROUND(I603*H603,2)</f>
        <v>0</v>
      </c>
      <c r="K603" s="223"/>
      <c r="L603" s="224"/>
      <c r="M603" s="225" t="s">
        <v>1</v>
      </c>
      <c r="N603" s="226" t="s">
        <v>50</v>
      </c>
      <c r="O603" s="78"/>
      <c r="P603" s="180">
        <f>O603*H603</f>
        <v>0</v>
      </c>
      <c r="Q603" s="180">
        <v>0.0085000000000000006</v>
      </c>
      <c r="R603" s="180">
        <f>Q603*H603</f>
        <v>0.068000000000000005</v>
      </c>
      <c r="S603" s="180">
        <v>0</v>
      </c>
      <c r="T603" s="181">
        <f>S603*H603</f>
        <v>0</v>
      </c>
      <c r="U603" s="39"/>
      <c r="V603" s="39"/>
      <c r="W603" s="39"/>
      <c r="X603" s="39"/>
      <c r="Y603" s="39"/>
      <c r="Z603" s="39"/>
      <c r="AA603" s="39"/>
      <c r="AB603" s="39"/>
      <c r="AC603" s="39"/>
      <c r="AD603" s="39"/>
      <c r="AE603" s="39"/>
      <c r="AR603" s="182" t="s">
        <v>317</v>
      </c>
      <c r="AT603" s="182" t="s">
        <v>251</v>
      </c>
      <c r="AU603" s="182" t="s">
        <v>20</v>
      </c>
      <c r="AY603" s="19" t="s">
        <v>148</v>
      </c>
      <c r="BE603" s="183">
        <f>IF(N603="základní",J603,0)</f>
        <v>0</v>
      </c>
      <c r="BF603" s="183">
        <f>IF(N603="snížená",J603,0)</f>
        <v>0</v>
      </c>
      <c r="BG603" s="183">
        <f>IF(N603="zákl. přenesená",J603,0)</f>
        <v>0</v>
      </c>
      <c r="BH603" s="183">
        <f>IF(N603="sníž. přenesená",J603,0)</f>
        <v>0</v>
      </c>
      <c r="BI603" s="183">
        <f>IF(N603="nulová",J603,0)</f>
        <v>0</v>
      </c>
      <c r="BJ603" s="19" t="s">
        <v>90</v>
      </c>
      <c r="BK603" s="183">
        <f>ROUND(I603*H603,2)</f>
        <v>0</v>
      </c>
      <c r="BL603" s="19" t="s">
        <v>239</v>
      </c>
      <c r="BM603" s="182" t="s">
        <v>965</v>
      </c>
    </row>
    <row r="604" s="2" customFormat="1" ht="16.5" customHeight="1">
      <c r="A604" s="39"/>
      <c r="B604" s="169"/>
      <c r="C604" s="216" t="s">
        <v>966</v>
      </c>
      <c r="D604" s="216" t="s">
        <v>251</v>
      </c>
      <c r="E604" s="217" t="s">
        <v>967</v>
      </c>
      <c r="F604" s="218" t="s">
        <v>968</v>
      </c>
      <c r="G604" s="219" t="s">
        <v>162</v>
      </c>
      <c r="H604" s="220">
        <v>1</v>
      </c>
      <c r="I604" s="221"/>
      <c r="J604" s="222">
        <f>ROUND(I604*H604,2)</f>
        <v>0</v>
      </c>
      <c r="K604" s="223"/>
      <c r="L604" s="224"/>
      <c r="M604" s="225" t="s">
        <v>1</v>
      </c>
      <c r="N604" s="226" t="s">
        <v>50</v>
      </c>
      <c r="O604" s="78"/>
      <c r="P604" s="180">
        <f>O604*H604</f>
        <v>0</v>
      </c>
      <c r="Q604" s="180">
        <v>0.0080000000000000002</v>
      </c>
      <c r="R604" s="180">
        <f>Q604*H604</f>
        <v>0.0080000000000000002</v>
      </c>
      <c r="S604" s="180">
        <v>0</v>
      </c>
      <c r="T604" s="181">
        <f>S604*H604</f>
        <v>0</v>
      </c>
      <c r="U604" s="39"/>
      <c r="V604" s="39"/>
      <c r="W604" s="39"/>
      <c r="X604" s="39"/>
      <c r="Y604" s="39"/>
      <c r="Z604" s="39"/>
      <c r="AA604" s="39"/>
      <c r="AB604" s="39"/>
      <c r="AC604" s="39"/>
      <c r="AD604" s="39"/>
      <c r="AE604" s="39"/>
      <c r="AR604" s="182" t="s">
        <v>317</v>
      </c>
      <c r="AT604" s="182" t="s">
        <v>251</v>
      </c>
      <c r="AU604" s="182" t="s">
        <v>20</v>
      </c>
      <c r="AY604" s="19" t="s">
        <v>148</v>
      </c>
      <c r="BE604" s="183">
        <f>IF(N604="základní",J604,0)</f>
        <v>0</v>
      </c>
      <c r="BF604" s="183">
        <f>IF(N604="snížená",J604,0)</f>
        <v>0</v>
      </c>
      <c r="BG604" s="183">
        <f>IF(N604="zákl. přenesená",J604,0)</f>
        <v>0</v>
      </c>
      <c r="BH604" s="183">
        <f>IF(N604="sníž. přenesená",J604,0)</f>
        <v>0</v>
      </c>
      <c r="BI604" s="183">
        <f>IF(N604="nulová",J604,0)</f>
        <v>0</v>
      </c>
      <c r="BJ604" s="19" t="s">
        <v>90</v>
      </c>
      <c r="BK604" s="183">
        <f>ROUND(I604*H604,2)</f>
        <v>0</v>
      </c>
      <c r="BL604" s="19" t="s">
        <v>239</v>
      </c>
      <c r="BM604" s="182" t="s">
        <v>969</v>
      </c>
    </row>
    <row r="605" s="2" customFormat="1" ht="21.75" customHeight="1">
      <c r="A605" s="39"/>
      <c r="B605" s="169"/>
      <c r="C605" s="170" t="s">
        <v>970</v>
      </c>
      <c r="D605" s="170" t="s">
        <v>150</v>
      </c>
      <c r="E605" s="171" t="s">
        <v>971</v>
      </c>
      <c r="F605" s="172" t="s">
        <v>972</v>
      </c>
      <c r="G605" s="173" t="s">
        <v>162</v>
      </c>
      <c r="H605" s="174">
        <v>5</v>
      </c>
      <c r="I605" s="175"/>
      <c r="J605" s="176">
        <f>ROUND(I605*H605,2)</f>
        <v>0</v>
      </c>
      <c r="K605" s="177"/>
      <c r="L605" s="40"/>
      <c r="M605" s="178" t="s">
        <v>1</v>
      </c>
      <c r="N605" s="179" t="s">
        <v>50</v>
      </c>
      <c r="O605" s="78"/>
      <c r="P605" s="180">
        <f>O605*H605</f>
        <v>0</v>
      </c>
      <c r="Q605" s="180">
        <v>0.021219999999999999</v>
      </c>
      <c r="R605" s="180">
        <f>Q605*H605</f>
        <v>0.1061</v>
      </c>
      <c r="S605" s="180">
        <v>0</v>
      </c>
      <c r="T605" s="181">
        <f>S605*H605</f>
        <v>0</v>
      </c>
      <c r="U605" s="39"/>
      <c r="V605" s="39"/>
      <c r="W605" s="39"/>
      <c r="X605" s="39"/>
      <c r="Y605" s="39"/>
      <c r="Z605" s="39"/>
      <c r="AA605" s="39"/>
      <c r="AB605" s="39"/>
      <c r="AC605" s="39"/>
      <c r="AD605" s="39"/>
      <c r="AE605" s="39"/>
      <c r="AR605" s="182" t="s">
        <v>239</v>
      </c>
      <c r="AT605" s="182" t="s">
        <v>150</v>
      </c>
      <c r="AU605" s="182" t="s">
        <v>20</v>
      </c>
      <c r="AY605" s="19" t="s">
        <v>148</v>
      </c>
      <c r="BE605" s="183">
        <f>IF(N605="základní",J605,0)</f>
        <v>0</v>
      </c>
      <c r="BF605" s="183">
        <f>IF(N605="snížená",J605,0)</f>
        <v>0</v>
      </c>
      <c r="BG605" s="183">
        <f>IF(N605="zákl. přenesená",J605,0)</f>
        <v>0</v>
      </c>
      <c r="BH605" s="183">
        <f>IF(N605="sníž. přenesená",J605,0)</f>
        <v>0</v>
      </c>
      <c r="BI605" s="183">
        <f>IF(N605="nulová",J605,0)</f>
        <v>0</v>
      </c>
      <c r="BJ605" s="19" t="s">
        <v>90</v>
      </c>
      <c r="BK605" s="183">
        <f>ROUND(I605*H605,2)</f>
        <v>0</v>
      </c>
      <c r="BL605" s="19" t="s">
        <v>239</v>
      </c>
      <c r="BM605" s="182" t="s">
        <v>973</v>
      </c>
    </row>
    <row r="606" s="14" customFormat="1">
      <c r="A606" s="14"/>
      <c r="B606" s="192"/>
      <c r="C606" s="14"/>
      <c r="D606" s="185" t="s">
        <v>156</v>
      </c>
      <c r="E606" s="193" t="s">
        <v>1</v>
      </c>
      <c r="F606" s="194" t="s">
        <v>974</v>
      </c>
      <c r="G606" s="14"/>
      <c r="H606" s="195">
        <v>5</v>
      </c>
      <c r="I606" s="196"/>
      <c r="J606" s="14"/>
      <c r="K606" s="14"/>
      <c r="L606" s="192"/>
      <c r="M606" s="197"/>
      <c r="N606" s="198"/>
      <c r="O606" s="198"/>
      <c r="P606" s="198"/>
      <c r="Q606" s="198"/>
      <c r="R606" s="198"/>
      <c r="S606" s="198"/>
      <c r="T606" s="199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T606" s="193" t="s">
        <v>156</v>
      </c>
      <c r="AU606" s="193" t="s">
        <v>20</v>
      </c>
      <c r="AV606" s="14" t="s">
        <v>20</v>
      </c>
      <c r="AW606" s="14" t="s">
        <v>41</v>
      </c>
      <c r="AX606" s="14" t="s">
        <v>85</v>
      </c>
      <c r="AY606" s="193" t="s">
        <v>148</v>
      </c>
    </row>
    <row r="607" s="15" customFormat="1">
      <c r="A607" s="15"/>
      <c r="B607" s="200"/>
      <c r="C607" s="15"/>
      <c r="D607" s="185" t="s">
        <v>156</v>
      </c>
      <c r="E607" s="201" t="s">
        <v>1</v>
      </c>
      <c r="F607" s="202" t="s">
        <v>159</v>
      </c>
      <c r="G607" s="15"/>
      <c r="H607" s="203">
        <v>5</v>
      </c>
      <c r="I607" s="204"/>
      <c r="J607" s="15"/>
      <c r="K607" s="15"/>
      <c r="L607" s="200"/>
      <c r="M607" s="205"/>
      <c r="N607" s="206"/>
      <c r="O607" s="206"/>
      <c r="P607" s="206"/>
      <c r="Q607" s="206"/>
      <c r="R607" s="206"/>
      <c r="S607" s="206"/>
      <c r="T607" s="207"/>
      <c r="U607" s="15"/>
      <c r="V607" s="15"/>
      <c r="W607" s="15"/>
      <c r="X607" s="15"/>
      <c r="Y607" s="15"/>
      <c r="Z607" s="15"/>
      <c r="AA607" s="15"/>
      <c r="AB607" s="15"/>
      <c r="AC607" s="15"/>
      <c r="AD607" s="15"/>
      <c r="AE607" s="15"/>
      <c r="AT607" s="201" t="s">
        <v>156</v>
      </c>
      <c r="AU607" s="201" t="s">
        <v>20</v>
      </c>
      <c r="AV607" s="15" t="s">
        <v>154</v>
      </c>
      <c r="AW607" s="15" t="s">
        <v>41</v>
      </c>
      <c r="AX607" s="15" t="s">
        <v>90</v>
      </c>
      <c r="AY607" s="201" t="s">
        <v>148</v>
      </c>
    </row>
    <row r="608" s="2" customFormat="1" ht="16.5" customHeight="1">
      <c r="A608" s="39"/>
      <c r="B608" s="169"/>
      <c r="C608" s="216" t="s">
        <v>975</v>
      </c>
      <c r="D608" s="216" t="s">
        <v>251</v>
      </c>
      <c r="E608" s="217" t="s">
        <v>976</v>
      </c>
      <c r="F608" s="218" t="s">
        <v>977</v>
      </c>
      <c r="G608" s="219" t="s">
        <v>162</v>
      </c>
      <c r="H608" s="220">
        <v>1</v>
      </c>
      <c r="I608" s="221"/>
      <c r="J608" s="222">
        <f>ROUND(I608*H608,2)</f>
        <v>0</v>
      </c>
      <c r="K608" s="223"/>
      <c r="L608" s="224"/>
      <c r="M608" s="225" t="s">
        <v>1</v>
      </c>
      <c r="N608" s="226" t="s">
        <v>50</v>
      </c>
      <c r="O608" s="78"/>
      <c r="P608" s="180">
        <f>O608*H608</f>
        <v>0</v>
      </c>
      <c r="Q608" s="180">
        <v>0.00089999999999999998</v>
      </c>
      <c r="R608" s="180">
        <f>Q608*H608</f>
        <v>0.00089999999999999998</v>
      </c>
      <c r="S608" s="180">
        <v>0</v>
      </c>
      <c r="T608" s="181">
        <f>S608*H608</f>
        <v>0</v>
      </c>
      <c r="U608" s="39"/>
      <c r="V608" s="39"/>
      <c r="W608" s="39"/>
      <c r="X608" s="39"/>
      <c r="Y608" s="39"/>
      <c r="Z608" s="39"/>
      <c r="AA608" s="39"/>
      <c r="AB608" s="39"/>
      <c r="AC608" s="39"/>
      <c r="AD608" s="39"/>
      <c r="AE608" s="39"/>
      <c r="AR608" s="182" t="s">
        <v>317</v>
      </c>
      <c r="AT608" s="182" t="s">
        <v>251</v>
      </c>
      <c r="AU608" s="182" t="s">
        <v>20</v>
      </c>
      <c r="AY608" s="19" t="s">
        <v>148</v>
      </c>
      <c r="BE608" s="183">
        <f>IF(N608="základní",J608,0)</f>
        <v>0</v>
      </c>
      <c r="BF608" s="183">
        <f>IF(N608="snížená",J608,0)</f>
        <v>0</v>
      </c>
      <c r="BG608" s="183">
        <f>IF(N608="zákl. přenesená",J608,0)</f>
        <v>0</v>
      </c>
      <c r="BH608" s="183">
        <f>IF(N608="sníž. přenesená",J608,0)</f>
        <v>0</v>
      </c>
      <c r="BI608" s="183">
        <f>IF(N608="nulová",J608,0)</f>
        <v>0</v>
      </c>
      <c r="BJ608" s="19" t="s">
        <v>90</v>
      </c>
      <c r="BK608" s="183">
        <f>ROUND(I608*H608,2)</f>
        <v>0</v>
      </c>
      <c r="BL608" s="19" t="s">
        <v>239</v>
      </c>
      <c r="BM608" s="182" t="s">
        <v>978</v>
      </c>
    </row>
    <row r="609" s="2" customFormat="1" ht="16.5" customHeight="1">
      <c r="A609" s="39"/>
      <c r="B609" s="169"/>
      <c r="C609" s="216" t="s">
        <v>979</v>
      </c>
      <c r="D609" s="216" t="s">
        <v>251</v>
      </c>
      <c r="E609" s="217" t="s">
        <v>980</v>
      </c>
      <c r="F609" s="218" t="s">
        <v>981</v>
      </c>
      <c r="G609" s="219" t="s">
        <v>162</v>
      </c>
      <c r="H609" s="220">
        <v>1</v>
      </c>
      <c r="I609" s="221"/>
      <c r="J609" s="222">
        <f>ROUND(I609*H609,2)</f>
        <v>0</v>
      </c>
      <c r="K609" s="223"/>
      <c r="L609" s="224"/>
      <c r="M609" s="225" t="s">
        <v>1</v>
      </c>
      <c r="N609" s="226" t="s">
        <v>50</v>
      </c>
      <c r="O609" s="78"/>
      <c r="P609" s="180">
        <f>O609*H609</f>
        <v>0</v>
      </c>
      <c r="Q609" s="180">
        <v>0.00089999999999999998</v>
      </c>
      <c r="R609" s="180">
        <f>Q609*H609</f>
        <v>0.00089999999999999998</v>
      </c>
      <c r="S609" s="180">
        <v>0</v>
      </c>
      <c r="T609" s="181">
        <f>S609*H609</f>
        <v>0</v>
      </c>
      <c r="U609" s="39"/>
      <c r="V609" s="39"/>
      <c r="W609" s="39"/>
      <c r="X609" s="39"/>
      <c r="Y609" s="39"/>
      <c r="Z609" s="39"/>
      <c r="AA609" s="39"/>
      <c r="AB609" s="39"/>
      <c r="AC609" s="39"/>
      <c r="AD609" s="39"/>
      <c r="AE609" s="39"/>
      <c r="AR609" s="182" t="s">
        <v>317</v>
      </c>
      <c r="AT609" s="182" t="s">
        <v>251</v>
      </c>
      <c r="AU609" s="182" t="s">
        <v>20</v>
      </c>
      <c r="AY609" s="19" t="s">
        <v>148</v>
      </c>
      <c r="BE609" s="183">
        <f>IF(N609="základní",J609,0)</f>
        <v>0</v>
      </c>
      <c r="BF609" s="183">
        <f>IF(N609="snížená",J609,0)</f>
        <v>0</v>
      </c>
      <c r="BG609" s="183">
        <f>IF(N609="zákl. přenesená",J609,0)</f>
        <v>0</v>
      </c>
      <c r="BH609" s="183">
        <f>IF(N609="sníž. přenesená",J609,0)</f>
        <v>0</v>
      </c>
      <c r="BI609" s="183">
        <f>IF(N609="nulová",J609,0)</f>
        <v>0</v>
      </c>
      <c r="BJ609" s="19" t="s">
        <v>90</v>
      </c>
      <c r="BK609" s="183">
        <f>ROUND(I609*H609,2)</f>
        <v>0</v>
      </c>
      <c r="BL609" s="19" t="s">
        <v>239</v>
      </c>
      <c r="BM609" s="182" t="s">
        <v>982</v>
      </c>
    </row>
    <row r="610" s="2" customFormat="1" ht="16.5" customHeight="1">
      <c r="A610" s="39"/>
      <c r="B610" s="169"/>
      <c r="C610" s="216" t="s">
        <v>983</v>
      </c>
      <c r="D610" s="216" t="s">
        <v>251</v>
      </c>
      <c r="E610" s="217" t="s">
        <v>984</v>
      </c>
      <c r="F610" s="218" t="s">
        <v>985</v>
      </c>
      <c r="G610" s="219" t="s">
        <v>162</v>
      </c>
      <c r="H610" s="220">
        <v>3</v>
      </c>
      <c r="I610" s="221"/>
      <c r="J610" s="222">
        <f>ROUND(I610*H610,2)</f>
        <v>0</v>
      </c>
      <c r="K610" s="223"/>
      <c r="L610" s="224"/>
      <c r="M610" s="225" t="s">
        <v>1</v>
      </c>
      <c r="N610" s="226" t="s">
        <v>50</v>
      </c>
      <c r="O610" s="78"/>
      <c r="P610" s="180">
        <f>O610*H610</f>
        <v>0</v>
      </c>
      <c r="Q610" s="180">
        <v>0.014</v>
      </c>
      <c r="R610" s="180">
        <f>Q610*H610</f>
        <v>0.042000000000000003</v>
      </c>
      <c r="S610" s="180">
        <v>0</v>
      </c>
      <c r="T610" s="181">
        <f>S610*H610</f>
        <v>0</v>
      </c>
      <c r="U610" s="39"/>
      <c r="V610" s="39"/>
      <c r="W610" s="39"/>
      <c r="X610" s="39"/>
      <c r="Y610" s="39"/>
      <c r="Z610" s="39"/>
      <c r="AA610" s="39"/>
      <c r="AB610" s="39"/>
      <c r="AC610" s="39"/>
      <c r="AD610" s="39"/>
      <c r="AE610" s="39"/>
      <c r="AR610" s="182" t="s">
        <v>317</v>
      </c>
      <c r="AT610" s="182" t="s">
        <v>251</v>
      </c>
      <c r="AU610" s="182" t="s">
        <v>20</v>
      </c>
      <c r="AY610" s="19" t="s">
        <v>148</v>
      </c>
      <c r="BE610" s="183">
        <f>IF(N610="základní",J610,0)</f>
        <v>0</v>
      </c>
      <c r="BF610" s="183">
        <f>IF(N610="snížená",J610,0)</f>
        <v>0</v>
      </c>
      <c r="BG610" s="183">
        <f>IF(N610="zákl. přenesená",J610,0)</f>
        <v>0</v>
      </c>
      <c r="BH610" s="183">
        <f>IF(N610="sníž. přenesená",J610,0)</f>
        <v>0</v>
      </c>
      <c r="BI610" s="183">
        <f>IF(N610="nulová",J610,0)</f>
        <v>0</v>
      </c>
      <c r="BJ610" s="19" t="s">
        <v>90</v>
      </c>
      <c r="BK610" s="183">
        <f>ROUND(I610*H610,2)</f>
        <v>0</v>
      </c>
      <c r="BL610" s="19" t="s">
        <v>239</v>
      </c>
      <c r="BM610" s="182" t="s">
        <v>986</v>
      </c>
    </row>
    <row r="611" s="2" customFormat="1" ht="16.5" customHeight="1">
      <c r="A611" s="39"/>
      <c r="B611" s="169"/>
      <c r="C611" s="170" t="s">
        <v>987</v>
      </c>
      <c r="D611" s="170" t="s">
        <v>150</v>
      </c>
      <c r="E611" s="171" t="s">
        <v>988</v>
      </c>
      <c r="F611" s="172" t="s">
        <v>989</v>
      </c>
      <c r="G611" s="173" t="s">
        <v>162</v>
      </c>
      <c r="H611" s="174">
        <v>4</v>
      </c>
      <c r="I611" s="175"/>
      <c r="J611" s="176">
        <f>ROUND(I611*H611,2)</f>
        <v>0</v>
      </c>
      <c r="K611" s="177"/>
      <c r="L611" s="40"/>
      <c r="M611" s="178" t="s">
        <v>1</v>
      </c>
      <c r="N611" s="179" t="s">
        <v>50</v>
      </c>
      <c r="O611" s="78"/>
      <c r="P611" s="180">
        <f>O611*H611</f>
        <v>0</v>
      </c>
      <c r="Q611" s="180">
        <v>0.00012999999999999999</v>
      </c>
      <c r="R611" s="180">
        <f>Q611*H611</f>
        <v>0.00051999999999999995</v>
      </c>
      <c r="S611" s="180">
        <v>0</v>
      </c>
      <c r="T611" s="181">
        <f>S611*H611</f>
        <v>0</v>
      </c>
      <c r="U611" s="39"/>
      <c r="V611" s="39"/>
      <c r="W611" s="39"/>
      <c r="X611" s="39"/>
      <c r="Y611" s="39"/>
      <c r="Z611" s="39"/>
      <c r="AA611" s="39"/>
      <c r="AB611" s="39"/>
      <c r="AC611" s="39"/>
      <c r="AD611" s="39"/>
      <c r="AE611" s="39"/>
      <c r="AR611" s="182" t="s">
        <v>239</v>
      </c>
      <c r="AT611" s="182" t="s">
        <v>150</v>
      </c>
      <c r="AU611" s="182" t="s">
        <v>20</v>
      </c>
      <c r="AY611" s="19" t="s">
        <v>148</v>
      </c>
      <c r="BE611" s="183">
        <f>IF(N611="základní",J611,0)</f>
        <v>0</v>
      </c>
      <c r="BF611" s="183">
        <f>IF(N611="snížená",J611,0)</f>
        <v>0</v>
      </c>
      <c r="BG611" s="183">
        <f>IF(N611="zákl. přenesená",J611,0)</f>
        <v>0</v>
      </c>
      <c r="BH611" s="183">
        <f>IF(N611="sníž. přenesená",J611,0)</f>
        <v>0</v>
      </c>
      <c r="BI611" s="183">
        <f>IF(N611="nulová",J611,0)</f>
        <v>0</v>
      </c>
      <c r="BJ611" s="19" t="s">
        <v>90</v>
      </c>
      <c r="BK611" s="183">
        <f>ROUND(I611*H611,2)</f>
        <v>0</v>
      </c>
      <c r="BL611" s="19" t="s">
        <v>239</v>
      </c>
      <c r="BM611" s="182" t="s">
        <v>990</v>
      </c>
    </row>
    <row r="612" s="2" customFormat="1" ht="16.5" customHeight="1">
      <c r="A612" s="39"/>
      <c r="B612" s="169"/>
      <c r="C612" s="170" t="s">
        <v>991</v>
      </c>
      <c r="D612" s="170" t="s">
        <v>150</v>
      </c>
      <c r="E612" s="171" t="s">
        <v>992</v>
      </c>
      <c r="F612" s="172" t="s">
        <v>993</v>
      </c>
      <c r="G612" s="173" t="s">
        <v>994</v>
      </c>
      <c r="H612" s="174">
        <v>1</v>
      </c>
      <c r="I612" s="175"/>
      <c r="J612" s="176">
        <f>ROUND(I612*H612,2)</f>
        <v>0</v>
      </c>
      <c r="K612" s="177"/>
      <c r="L612" s="40"/>
      <c r="M612" s="178" t="s">
        <v>1</v>
      </c>
      <c r="N612" s="179" t="s">
        <v>50</v>
      </c>
      <c r="O612" s="78"/>
      <c r="P612" s="180">
        <f>O612*H612</f>
        <v>0</v>
      </c>
      <c r="Q612" s="180">
        <v>0.00042999999999999999</v>
      </c>
      <c r="R612" s="180">
        <f>Q612*H612</f>
        <v>0.00042999999999999999</v>
      </c>
      <c r="S612" s="180">
        <v>0</v>
      </c>
      <c r="T612" s="181">
        <f>S612*H612</f>
        <v>0</v>
      </c>
      <c r="U612" s="39"/>
      <c r="V612" s="39"/>
      <c r="W612" s="39"/>
      <c r="X612" s="39"/>
      <c r="Y612" s="39"/>
      <c r="Z612" s="39"/>
      <c r="AA612" s="39"/>
      <c r="AB612" s="39"/>
      <c r="AC612" s="39"/>
      <c r="AD612" s="39"/>
      <c r="AE612" s="39"/>
      <c r="AR612" s="182" t="s">
        <v>239</v>
      </c>
      <c r="AT612" s="182" t="s">
        <v>150</v>
      </c>
      <c r="AU612" s="182" t="s">
        <v>20</v>
      </c>
      <c r="AY612" s="19" t="s">
        <v>148</v>
      </c>
      <c r="BE612" s="183">
        <f>IF(N612="základní",J612,0)</f>
        <v>0</v>
      </c>
      <c r="BF612" s="183">
        <f>IF(N612="snížená",J612,0)</f>
        <v>0</v>
      </c>
      <c r="BG612" s="183">
        <f>IF(N612="zákl. přenesená",J612,0)</f>
        <v>0</v>
      </c>
      <c r="BH612" s="183">
        <f>IF(N612="sníž. přenesená",J612,0)</f>
        <v>0</v>
      </c>
      <c r="BI612" s="183">
        <f>IF(N612="nulová",J612,0)</f>
        <v>0</v>
      </c>
      <c r="BJ612" s="19" t="s">
        <v>90</v>
      </c>
      <c r="BK612" s="183">
        <f>ROUND(I612*H612,2)</f>
        <v>0</v>
      </c>
      <c r="BL612" s="19" t="s">
        <v>239</v>
      </c>
      <c r="BM612" s="182" t="s">
        <v>995</v>
      </c>
    </row>
    <row r="613" s="2" customFormat="1" ht="16.5" customHeight="1">
      <c r="A613" s="39"/>
      <c r="B613" s="169"/>
      <c r="C613" s="170" t="s">
        <v>996</v>
      </c>
      <c r="D613" s="170" t="s">
        <v>150</v>
      </c>
      <c r="E613" s="171" t="s">
        <v>997</v>
      </c>
      <c r="F613" s="172" t="s">
        <v>998</v>
      </c>
      <c r="G613" s="173" t="s">
        <v>894</v>
      </c>
      <c r="H613" s="174">
        <v>4</v>
      </c>
      <c r="I613" s="175"/>
      <c r="J613" s="176">
        <f>ROUND(I613*H613,2)</f>
        <v>0</v>
      </c>
      <c r="K613" s="177"/>
      <c r="L613" s="40"/>
      <c r="M613" s="178" t="s">
        <v>1</v>
      </c>
      <c r="N613" s="179" t="s">
        <v>50</v>
      </c>
      <c r="O613" s="78"/>
      <c r="P613" s="180">
        <f>O613*H613</f>
        <v>0</v>
      </c>
      <c r="Q613" s="180">
        <v>0.00056999999999999998</v>
      </c>
      <c r="R613" s="180">
        <f>Q613*H613</f>
        <v>0.0022799999999999999</v>
      </c>
      <c r="S613" s="180">
        <v>0</v>
      </c>
      <c r="T613" s="181">
        <f>S613*H613</f>
        <v>0</v>
      </c>
      <c r="U613" s="39"/>
      <c r="V613" s="39"/>
      <c r="W613" s="39"/>
      <c r="X613" s="39"/>
      <c r="Y613" s="39"/>
      <c r="Z613" s="39"/>
      <c r="AA613" s="39"/>
      <c r="AB613" s="39"/>
      <c r="AC613" s="39"/>
      <c r="AD613" s="39"/>
      <c r="AE613" s="39"/>
      <c r="AR613" s="182" t="s">
        <v>239</v>
      </c>
      <c r="AT613" s="182" t="s">
        <v>150</v>
      </c>
      <c r="AU613" s="182" t="s">
        <v>20</v>
      </c>
      <c r="AY613" s="19" t="s">
        <v>148</v>
      </c>
      <c r="BE613" s="183">
        <f>IF(N613="základní",J613,0)</f>
        <v>0</v>
      </c>
      <c r="BF613" s="183">
        <f>IF(N613="snížená",J613,0)</f>
        <v>0</v>
      </c>
      <c r="BG613" s="183">
        <f>IF(N613="zákl. přenesená",J613,0)</f>
        <v>0</v>
      </c>
      <c r="BH613" s="183">
        <f>IF(N613="sníž. přenesená",J613,0)</f>
        <v>0</v>
      </c>
      <c r="BI613" s="183">
        <f>IF(N613="nulová",J613,0)</f>
        <v>0</v>
      </c>
      <c r="BJ613" s="19" t="s">
        <v>90</v>
      </c>
      <c r="BK613" s="183">
        <f>ROUND(I613*H613,2)</f>
        <v>0</v>
      </c>
      <c r="BL613" s="19" t="s">
        <v>239</v>
      </c>
      <c r="BM613" s="182" t="s">
        <v>999</v>
      </c>
    </row>
    <row r="614" s="2" customFormat="1" ht="16.5" customHeight="1">
      <c r="A614" s="39"/>
      <c r="B614" s="169"/>
      <c r="C614" s="170" t="s">
        <v>1000</v>
      </c>
      <c r="D614" s="170" t="s">
        <v>150</v>
      </c>
      <c r="E614" s="171" t="s">
        <v>1001</v>
      </c>
      <c r="F614" s="172" t="s">
        <v>1002</v>
      </c>
      <c r="G614" s="173" t="s">
        <v>162</v>
      </c>
      <c r="H614" s="174">
        <v>1</v>
      </c>
      <c r="I614" s="175"/>
      <c r="J614" s="176">
        <f>ROUND(I614*H614,2)</f>
        <v>0</v>
      </c>
      <c r="K614" s="177"/>
      <c r="L614" s="40"/>
      <c r="M614" s="178" t="s">
        <v>1</v>
      </c>
      <c r="N614" s="179" t="s">
        <v>50</v>
      </c>
      <c r="O614" s="78"/>
      <c r="P614" s="180">
        <f>O614*H614</f>
        <v>0</v>
      </c>
      <c r="Q614" s="180">
        <v>0.034259999999999999</v>
      </c>
      <c r="R614" s="180">
        <f>Q614*H614</f>
        <v>0.034259999999999999</v>
      </c>
      <c r="S614" s="180">
        <v>0</v>
      </c>
      <c r="T614" s="181">
        <f>S614*H614</f>
        <v>0</v>
      </c>
      <c r="U614" s="39"/>
      <c r="V614" s="39"/>
      <c r="W614" s="39"/>
      <c r="X614" s="39"/>
      <c r="Y614" s="39"/>
      <c r="Z614" s="39"/>
      <c r="AA614" s="39"/>
      <c r="AB614" s="39"/>
      <c r="AC614" s="39"/>
      <c r="AD614" s="39"/>
      <c r="AE614" s="39"/>
      <c r="AR614" s="182" t="s">
        <v>239</v>
      </c>
      <c r="AT614" s="182" t="s">
        <v>150</v>
      </c>
      <c r="AU614" s="182" t="s">
        <v>20</v>
      </c>
      <c r="AY614" s="19" t="s">
        <v>148</v>
      </c>
      <c r="BE614" s="183">
        <f>IF(N614="základní",J614,0)</f>
        <v>0</v>
      </c>
      <c r="BF614" s="183">
        <f>IF(N614="snížená",J614,0)</f>
        <v>0</v>
      </c>
      <c r="BG614" s="183">
        <f>IF(N614="zákl. přenesená",J614,0)</f>
        <v>0</v>
      </c>
      <c r="BH614" s="183">
        <f>IF(N614="sníž. přenesená",J614,0)</f>
        <v>0</v>
      </c>
      <c r="BI614" s="183">
        <f>IF(N614="nulová",J614,0)</f>
        <v>0</v>
      </c>
      <c r="BJ614" s="19" t="s">
        <v>90</v>
      </c>
      <c r="BK614" s="183">
        <f>ROUND(I614*H614,2)</f>
        <v>0</v>
      </c>
      <c r="BL614" s="19" t="s">
        <v>239</v>
      </c>
      <c r="BM614" s="182" t="s">
        <v>1003</v>
      </c>
    </row>
    <row r="615" s="2" customFormat="1" ht="16.5" customHeight="1">
      <c r="A615" s="39"/>
      <c r="B615" s="169"/>
      <c r="C615" s="170" t="s">
        <v>1004</v>
      </c>
      <c r="D615" s="170" t="s">
        <v>150</v>
      </c>
      <c r="E615" s="171" t="s">
        <v>1005</v>
      </c>
      <c r="F615" s="172" t="s">
        <v>1006</v>
      </c>
      <c r="G615" s="173" t="s">
        <v>162</v>
      </c>
      <c r="H615" s="174">
        <v>1</v>
      </c>
      <c r="I615" s="175"/>
      <c r="J615" s="176">
        <f>ROUND(I615*H615,2)</f>
        <v>0</v>
      </c>
      <c r="K615" s="177"/>
      <c r="L615" s="40"/>
      <c r="M615" s="178" t="s">
        <v>1</v>
      </c>
      <c r="N615" s="179" t="s">
        <v>50</v>
      </c>
      <c r="O615" s="78"/>
      <c r="P615" s="180">
        <f>O615*H615</f>
        <v>0</v>
      </c>
      <c r="Q615" s="180">
        <v>0.034259999999999999</v>
      </c>
      <c r="R615" s="180">
        <f>Q615*H615</f>
        <v>0.034259999999999999</v>
      </c>
      <c r="S615" s="180">
        <v>0</v>
      </c>
      <c r="T615" s="181">
        <f>S615*H615</f>
        <v>0</v>
      </c>
      <c r="U615" s="39"/>
      <c r="V615" s="39"/>
      <c r="W615" s="39"/>
      <c r="X615" s="39"/>
      <c r="Y615" s="39"/>
      <c r="Z615" s="39"/>
      <c r="AA615" s="39"/>
      <c r="AB615" s="39"/>
      <c r="AC615" s="39"/>
      <c r="AD615" s="39"/>
      <c r="AE615" s="39"/>
      <c r="AR615" s="182" t="s">
        <v>239</v>
      </c>
      <c r="AT615" s="182" t="s">
        <v>150</v>
      </c>
      <c r="AU615" s="182" t="s">
        <v>20</v>
      </c>
      <c r="AY615" s="19" t="s">
        <v>148</v>
      </c>
      <c r="BE615" s="183">
        <f>IF(N615="základní",J615,0)</f>
        <v>0</v>
      </c>
      <c r="BF615" s="183">
        <f>IF(N615="snížená",J615,0)</f>
        <v>0</v>
      </c>
      <c r="BG615" s="183">
        <f>IF(N615="zákl. přenesená",J615,0)</f>
        <v>0</v>
      </c>
      <c r="BH615" s="183">
        <f>IF(N615="sníž. přenesená",J615,0)</f>
        <v>0</v>
      </c>
      <c r="BI615" s="183">
        <f>IF(N615="nulová",J615,0)</f>
        <v>0</v>
      </c>
      <c r="BJ615" s="19" t="s">
        <v>90</v>
      </c>
      <c r="BK615" s="183">
        <f>ROUND(I615*H615,2)</f>
        <v>0</v>
      </c>
      <c r="BL615" s="19" t="s">
        <v>239</v>
      </c>
      <c r="BM615" s="182" t="s">
        <v>1007</v>
      </c>
    </row>
    <row r="616" s="2" customFormat="1" ht="24.15" customHeight="1">
      <c r="A616" s="39"/>
      <c r="B616" s="169"/>
      <c r="C616" s="170" t="s">
        <v>1008</v>
      </c>
      <c r="D616" s="170" t="s">
        <v>150</v>
      </c>
      <c r="E616" s="171" t="s">
        <v>1009</v>
      </c>
      <c r="F616" s="172" t="s">
        <v>1010</v>
      </c>
      <c r="G616" s="173" t="s">
        <v>178</v>
      </c>
      <c r="H616" s="174">
        <v>39</v>
      </c>
      <c r="I616" s="175"/>
      <c r="J616" s="176">
        <f>ROUND(I616*H616,2)</f>
        <v>0</v>
      </c>
      <c r="K616" s="177"/>
      <c r="L616" s="40"/>
      <c r="M616" s="178" t="s">
        <v>1</v>
      </c>
      <c r="N616" s="179" t="s">
        <v>50</v>
      </c>
      <c r="O616" s="78"/>
      <c r="P616" s="180">
        <f>O616*H616</f>
        <v>0</v>
      </c>
      <c r="Q616" s="180">
        <v>0.00040000000000000002</v>
      </c>
      <c r="R616" s="180">
        <f>Q616*H616</f>
        <v>0.015600000000000001</v>
      </c>
      <c r="S616" s="180">
        <v>0</v>
      </c>
      <c r="T616" s="181">
        <f>S616*H616</f>
        <v>0</v>
      </c>
      <c r="U616" s="39"/>
      <c r="V616" s="39"/>
      <c r="W616" s="39"/>
      <c r="X616" s="39"/>
      <c r="Y616" s="39"/>
      <c r="Z616" s="39"/>
      <c r="AA616" s="39"/>
      <c r="AB616" s="39"/>
      <c r="AC616" s="39"/>
      <c r="AD616" s="39"/>
      <c r="AE616" s="39"/>
      <c r="AR616" s="182" t="s">
        <v>239</v>
      </c>
      <c r="AT616" s="182" t="s">
        <v>150</v>
      </c>
      <c r="AU616" s="182" t="s">
        <v>20</v>
      </c>
      <c r="AY616" s="19" t="s">
        <v>148</v>
      </c>
      <c r="BE616" s="183">
        <f>IF(N616="základní",J616,0)</f>
        <v>0</v>
      </c>
      <c r="BF616" s="183">
        <f>IF(N616="snížená",J616,0)</f>
        <v>0</v>
      </c>
      <c r="BG616" s="183">
        <f>IF(N616="zákl. přenesená",J616,0)</f>
        <v>0</v>
      </c>
      <c r="BH616" s="183">
        <f>IF(N616="sníž. přenesená",J616,0)</f>
        <v>0</v>
      </c>
      <c r="BI616" s="183">
        <f>IF(N616="nulová",J616,0)</f>
        <v>0</v>
      </c>
      <c r="BJ616" s="19" t="s">
        <v>90</v>
      </c>
      <c r="BK616" s="183">
        <f>ROUND(I616*H616,2)</f>
        <v>0</v>
      </c>
      <c r="BL616" s="19" t="s">
        <v>239</v>
      </c>
      <c r="BM616" s="182" t="s">
        <v>1011</v>
      </c>
    </row>
    <row r="617" s="14" customFormat="1">
      <c r="A617" s="14"/>
      <c r="B617" s="192"/>
      <c r="C617" s="14"/>
      <c r="D617" s="185" t="s">
        <v>156</v>
      </c>
      <c r="E617" s="193" t="s">
        <v>1</v>
      </c>
      <c r="F617" s="194" t="s">
        <v>1012</v>
      </c>
      <c r="G617" s="14"/>
      <c r="H617" s="195">
        <v>39</v>
      </c>
      <c r="I617" s="196"/>
      <c r="J617" s="14"/>
      <c r="K617" s="14"/>
      <c r="L617" s="192"/>
      <c r="M617" s="197"/>
      <c r="N617" s="198"/>
      <c r="O617" s="198"/>
      <c r="P617" s="198"/>
      <c r="Q617" s="198"/>
      <c r="R617" s="198"/>
      <c r="S617" s="198"/>
      <c r="T617" s="199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T617" s="193" t="s">
        <v>156</v>
      </c>
      <c r="AU617" s="193" t="s">
        <v>20</v>
      </c>
      <c r="AV617" s="14" t="s">
        <v>20</v>
      </c>
      <c r="AW617" s="14" t="s">
        <v>41</v>
      </c>
      <c r="AX617" s="14" t="s">
        <v>85</v>
      </c>
      <c r="AY617" s="193" t="s">
        <v>148</v>
      </c>
    </row>
    <row r="618" s="15" customFormat="1">
      <c r="A618" s="15"/>
      <c r="B618" s="200"/>
      <c r="C618" s="15"/>
      <c r="D618" s="185" t="s">
        <v>156</v>
      </c>
      <c r="E618" s="201" t="s">
        <v>1</v>
      </c>
      <c r="F618" s="202" t="s">
        <v>159</v>
      </c>
      <c r="G618" s="15"/>
      <c r="H618" s="203">
        <v>39</v>
      </c>
      <c r="I618" s="204"/>
      <c r="J618" s="15"/>
      <c r="K618" s="15"/>
      <c r="L618" s="200"/>
      <c r="M618" s="205"/>
      <c r="N618" s="206"/>
      <c r="O618" s="206"/>
      <c r="P618" s="206"/>
      <c r="Q618" s="206"/>
      <c r="R618" s="206"/>
      <c r="S618" s="206"/>
      <c r="T618" s="207"/>
      <c r="U618" s="15"/>
      <c r="V618" s="15"/>
      <c r="W618" s="15"/>
      <c r="X618" s="15"/>
      <c r="Y618" s="15"/>
      <c r="Z618" s="15"/>
      <c r="AA618" s="15"/>
      <c r="AB618" s="15"/>
      <c r="AC618" s="15"/>
      <c r="AD618" s="15"/>
      <c r="AE618" s="15"/>
      <c r="AT618" s="201" t="s">
        <v>156</v>
      </c>
      <c r="AU618" s="201" t="s">
        <v>20</v>
      </c>
      <c r="AV618" s="15" t="s">
        <v>154</v>
      </c>
      <c r="AW618" s="15" t="s">
        <v>41</v>
      </c>
      <c r="AX618" s="15" t="s">
        <v>90</v>
      </c>
      <c r="AY618" s="201" t="s">
        <v>148</v>
      </c>
    </row>
    <row r="619" s="2" customFormat="1" ht="24.15" customHeight="1">
      <c r="A619" s="39"/>
      <c r="B619" s="169"/>
      <c r="C619" s="170" t="s">
        <v>1013</v>
      </c>
      <c r="D619" s="170" t="s">
        <v>150</v>
      </c>
      <c r="E619" s="171" t="s">
        <v>1014</v>
      </c>
      <c r="F619" s="172" t="s">
        <v>1015</v>
      </c>
      <c r="G619" s="173" t="s">
        <v>178</v>
      </c>
      <c r="H619" s="174">
        <v>17</v>
      </c>
      <c r="I619" s="175"/>
      <c r="J619" s="176">
        <f>ROUND(I619*H619,2)</f>
        <v>0</v>
      </c>
      <c r="K619" s="177"/>
      <c r="L619" s="40"/>
      <c r="M619" s="178" t="s">
        <v>1</v>
      </c>
      <c r="N619" s="179" t="s">
        <v>50</v>
      </c>
      <c r="O619" s="78"/>
      <c r="P619" s="180">
        <f>O619*H619</f>
        <v>0</v>
      </c>
      <c r="Q619" s="180">
        <v>0.00095</v>
      </c>
      <c r="R619" s="180">
        <f>Q619*H619</f>
        <v>0.016150000000000001</v>
      </c>
      <c r="S619" s="180">
        <v>0</v>
      </c>
      <c r="T619" s="181">
        <f>S619*H619</f>
        <v>0</v>
      </c>
      <c r="U619" s="39"/>
      <c r="V619" s="39"/>
      <c r="W619" s="39"/>
      <c r="X619" s="39"/>
      <c r="Y619" s="39"/>
      <c r="Z619" s="39"/>
      <c r="AA619" s="39"/>
      <c r="AB619" s="39"/>
      <c r="AC619" s="39"/>
      <c r="AD619" s="39"/>
      <c r="AE619" s="39"/>
      <c r="AR619" s="182" t="s">
        <v>239</v>
      </c>
      <c r="AT619" s="182" t="s">
        <v>150</v>
      </c>
      <c r="AU619" s="182" t="s">
        <v>20</v>
      </c>
      <c r="AY619" s="19" t="s">
        <v>148</v>
      </c>
      <c r="BE619" s="183">
        <f>IF(N619="základní",J619,0)</f>
        <v>0</v>
      </c>
      <c r="BF619" s="183">
        <f>IF(N619="snížená",J619,0)</f>
        <v>0</v>
      </c>
      <c r="BG619" s="183">
        <f>IF(N619="zákl. přenesená",J619,0)</f>
        <v>0</v>
      </c>
      <c r="BH619" s="183">
        <f>IF(N619="sníž. přenesená",J619,0)</f>
        <v>0</v>
      </c>
      <c r="BI619" s="183">
        <f>IF(N619="nulová",J619,0)</f>
        <v>0</v>
      </c>
      <c r="BJ619" s="19" t="s">
        <v>90</v>
      </c>
      <c r="BK619" s="183">
        <f>ROUND(I619*H619,2)</f>
        <v>0</v>
      </c>
      <c r="BL619" s="19" t="s">
        <v>239</v>
      </c>
      <c r="BM619" s="182" t="s">
        <v>1016</v>
      </c>
    </row>
    <row r="620" s="2" customFormat="1" ht="21.75" customHeight="1">
      <c r="A620" s="39"/>
      <c r="B620" s="169"/>
      <c r="C620" s="170" t="s">
        <v>1017</v>
      </c>
      <c r="D620" s="170" t="s">
        <v>150</v>
      </c>
      <c r="E620" s="171" t="s">
        <v>1018</v>
      </c>
      <c r="F620" s="172" t="s">
        <v>1019</v>
      </c>
      <c r="G620" s="173" t="s">
        <v>178</v>
      </c>
      <c r="H620" s="174">
        <v>10</v>
      </c>
      <c r="I620" s="175"/>
      <c r="J620" s="176">
        <f>ROUND(I620*H620,2)</f>
        <v>0</v>
      </c>
      <c r="K620" s="177"/>
      <c r="L620" s="40"/>
      <c r="M620" s="178" t="s">
        <v>1</v>
      </c>
      <c r="N620" s="179" t="s">
        <v>50</v>
      </c>
      <c r="O620" s="78"/>
      <c r="P620" s="180">
        <f>O620*H620</f>
        <v>0</v>
      </c>
      <c r="Q620" s="180">
        <v>1.0000000000000001E-05</v>
      </c>
      <c r="R620" s="180">
        <f>Q620*H620</f>
        <v>0.00010000000000000001</v>
      </c>
      <c r="S620" s="180">
        <v>0</v>
      </c>
      <c r="T620" s="181">
        <f>S620*H620</f>
        <v>0</v>
      </c>
      <c r="U620" s="39"/>
      <c r="V620" s="39"/>
      <c r="W620" s="39"/>
      <c r="X620" s="39"/>
      <c r="Y620" s="39"/>
      <c r="Z620" s="39"/>
      <c r="AA620" s="39"/>
      <c r="AB620" s="39"/>
      <c r="AC620" s="39"/>
      <c r="AD620" s="39"/>
      <c r="AE620" s="39"/>
      <c r="AR620" s="182" t="s">
        <v>239</v>
      </c>
      <c r="AT620" s="182" t="s">
        <v>150</v>
      </c>
      <c r="AU620" s="182" t="s">
        <v>20</v>
      </c>
      <c r="AY620" s="19" t="s">
        <v>148</v>
      </c>
      <c r="BE620" s="183">
        <f>IF(N620="základní",J620,0)</f>
        <v>0</v>
      </c>
      <c r="BF620" s="183">
        <f>IF(N620="snížená",J620,0)</f>
        <v>0</v>
      </c>
      <c r="BG620" s="183">
        <f>IF(N620="zákl. přenesená",J620,0)</f>
        <v>0</v>
      </c>
      <c r="BH620" s="183">
        <f>IF(N620="sníž. přenesená",J620,0)</f>
        <v>0</v>
      </c>
      <c r="BI620" s="183">
        <f>IF(N620="nulová",J620,0)</f>
        <v>0</v>
      </c>
      <c r="BJ620" s="19" t="s">
        <v>90</v>
      </c>
      <c r="BK620" s="183">
        <f>ROUND(I620*H620,2)</f>
        <v>0</v>
      </c>
      <c r="BL620" s="19" t="s">
        <v>239</v>
      </c>
      <c r="BM620" s="182" t="s">
        <v>1020</v>
      </c>
    </row>
    <row r="621" s="14" customFormat="1">
      <c r="A621" s="14"/>
      <c r="B621" s="192"/>
      <c r="C621" s="14"/>
      <c r="D621" s="185" t="s">
        <v>156</v>
      </c>
      <c r="E621" s="193" t="s">
        <v>1</v>
      </c>
      <c r="F621" s="194" t="s">
        <v>1021</v>
      </c>
      <c r="G621" s="14"/>
      <c r="H621" s="195">
        <v>10</v>
      </c>
      <c r="I621" s="196"/>
      <c r="J621" s="14"/>
      <c r="K621" s="14"/>
      <c r="L621" s="192"/>
      <c r="M621" s="197"/>
      <c r="N621" s="198"/>
      <c r="O621" s="198"/>
      <c r="P621" s="198"/>
      <c r="Q621" s="198"/>
      <c r="R621" s="198"/>
      <c r="S621" s="198"/>
      <c r="T621" s="199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T621" s="193" t="s">
        <v>156</v>
      </c>
      <c r="AU621" s="193" t="s">
        <v>20</v>
      </c>
      <c r="AV621" s="14" t="s">
        <v>20</v>
      </c>
      <c r="AW621" s="14" t="s">
        <v>41</v>
      </c>
      <c r="AX621" s="14" t="s">
        <v>85</v>
      </c>
      <c r="AY621" s="193" t="s">
        <v>148</v>
      </c>
    </row>
    <row r="622" s="15" customFormat="1">
      <c r="A622" s="15"/>
      <c r="B622" s="200"/>
      <c r="C622" s="15"/>
      <c r="D622" s="185" t="s">
        <v>156</v>
      </c>
      <c r="E622" s="201" t="s">
        <v>1</v>
      </c>
      <c r="F622" s="202" t="s">
        <v>159</v>
      </c>
      <c r="G622" s="15"/>
      <c r="H622" s="203">
        <v>10</v>
      </c>
      <c r="I622" s="204"/>
      <c r="J622" s="15"/>
      <c r="K622" s="15"/>
      <c r="L622" s="200"/>
      <c r="M622" s="205"/>
      <c r="N622" s="206"/>
      <c r="O622" s="206"/>
      <c r="P622" s="206"/>
      <c r="Q622" s="206"/>
      <c r="R622" s="206"/>
      <c r="S622" s="206"/>
      <c r="T622" s="207"/>
      <c r="U622" s="15"/>
      <c r="V622" s="15"/>
      <c r="W622" s="15"/>
      <c r="X622" s="15"/>
      <c r="Y622" s="15"/>
      <c r="Z622" s="15"/>
      <c r="AA622" s="15"/>
      <c r="AB622" s="15"/>
      <c r="AC622" s="15"/>
      <c r="AD622" s="15"/>
      <c r="AE622" s="15"/>
      <c r="AT622" s="201" t="s">
        <v>156</v>
      </c>
      <c r="AU622" s="201" t="s">
        <v>20</v>
      </c>
      <c r="AV622" s="15" t="s">
        <v>154</v>
      </c>
      <c r="AW622" s="15" t="s">
        <v>41</v>
      </c>
      <c r="AX622" s="15" t="s">
        <v>90</v>
      </c>
      <c r="AY622" s="201" t="s">
        <v>148</v>
      </c>
    </row>
    <row r="623" s="2" customFormat="1" ht="24.15" customHeight="1">
      <c r="A623" s="39"/>
      <c r="B623" s="169"/>
      <c r="C623" s="170" t="s">
        <v>1022</v>
      </c>
      <c r="D623" s="170" t="s">
        <v>150</v>
      </c>
      <c r="E623" s="171" t="s">
        <v>1023</v>
      </c>
      <c r="F623" s="172" t="s">
        <v>1024</v>
      </c>
      <c r="G623" s="173" t="s">
        <v>178</v>
      </c>
      <c r="H623" s="174">
        <v>54</v>
      </c>
      <c r="I623" s="175"/>
      <c r="J623" s="176">
        <f>ROUND(I623*H623,2)</f>
        <v>0</v>
      </c>
      <c r="K623" s="177"/>
      <c r="L623" s="40"/>
      <c r="M623" s="178" t="s">
        <v>1</v>
      </c>
      <c r="N623" s="179" t="s">
        <v>50</v>
      </c>
      <c r="O623" s="78"/>
      <c r="P623" s="180">
        <f>O623*H623</f>
        <v>0</v>
      </c>
      <c r="Q623" s="180">
        <v>1.0000000000000001E-05</v>
      </c>
      <c r="R623" s="180">
        <f>Q623*H623</f>
        <v>0.00054000000000000001</v>
      </c>
      <c r="S623" s="180">
        <v>0</v>
      </c>
      <c r="T623" s="181">
        <f>S623*H623</f>
        <v>0</v>
      </c>
      <c r="U623" s="39"/>
      <c r="V623" s="39"/>
      <c r="W623" s="39"/>
      <c r="X623" s="39"/>
      <c r="Y623" s="39"/>
      <c r="Z623" s="39"/>
      <c r="AA623" s="39"/>
      <c r="AB623" s="39"/>
      <c r="AC623" s="39"/>
      <c r="AD623" s="39"/>
      <c r="AE623" s="39"/>
      <c r="AR623" s="182" t="s">
        <v>239</v>
      </c>
      <c r="AT623" s="182" t="s">
        <v>150</v>
      </c>
      <c r="AU623" s="182" t="s">
        <v>20</v>
      </c>
      <c r="AY623" s="19" t="s">
        <v>148</v>
      </c>
      <c r="BE623" s="183">
        <f>IF(N623="základní",J623,0)</f>
        <v>0</v>
      </c>
      <c r="BF623" s="183">
        <f>IF(N623="snížená",J623,0)</f>
        <v>0</v>
      </c>
      <c r="BG623" s="183">
        <f>IF(N623="zákl. přenesená",J623,0)</f>
        <v>0</v>
      </c>
      <c r="BH623" s="183">
        <f>IF(N623="sníž. přenesená",J623,0)</f>
        <v>0</v>
      </c>
      <c r="BI623" s="183">
        <f>IF(N623="nulová",J623,0)</f>
        <v>0</v>
      </c>
      <c r="BJ623" s="19" t="s">
        <v>90</v>
      </c>
      <c r="BK623" s="183">
        <f>ROUND(I623*H623,2)</f>
        <v>0</v>
      </c>
      <c r="BL623" s="19" t="s">
        <v>239</v>
      </c>
      <c r="BM623" s="182" t="s">
        <v>1025</v>
      </c>
    </row>
    <row r="624" s="14" customFormat="1">
      <c r="A624" s="14"/>
      <c r="B624" s="192"/>
      <c r="C624" s="14"/>
      <c r="D624" s="185" t="s">
        <v>156</v>
      </c>
      <c r="E624" s="193" t="s">
        <v>1</v>
      </c>
      <c r="F624" s="194" t="s">
        <v>1026</v>
      </c>
      <c r="G624" s="14"/>
      <c r="H624" s="195">
        <v>54</v>
      </c>
      <c r="I624" s="196"/>
      <c r="J624" s="14"/>
      <c r="K624" s="14"/>
      <c r="L624" s="192"/>
      <c r="M624" s="197"/>
      <c r="N624" s="198"/>
      <c r="O624" s="198"/>
      <c r="P624" s="198"/>
      <c r="Q624" s="198"/>
      <c r="R624" s="198"/>
      <c r="S624" s="198"/>
      <c r="T624" s="199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T624" s="193" t="s">
        <v>156</v>
      </c>
      <c r="AU624" s="193" t="s">
        <v>20</v>
      </c>
      <c r="AV624" s="14" t="s">
        <v>20</v>
      </c>
      <c r="AW624" s="14" t="s">
        <v>41</v>
      </c>
      <c r="AX624" s="14" t="s">
        <v>85</v>
      </c>
      <c r="AY624" s="193" t="s">
        <v>148</v>
      </c>
    </row>
    <row r="625" s="15" customFormat="1">
      <c r="A625" s="15"/>
      <c r="B625" s="200"/>
      <c r="C625" s="15"/>
      <c r="D625" s="185" t="s">
        <v>156</v>
      </c>
      <c r="E625" s="201" t="s">
        <v>1</v>
      </c>
      <c r="F625" s="202" t="s">
        <v>159</v>
      </c>
      <c r="G625" s="15"/>
      <c r="H625" s="203">
        <v>54</v>
      </c>
      <c r="I625" s="204"/>
      <c r="J625" s="15"/>
      <c r="K625" s="15"/>
      <c r="L625" s="200"/>
      <c r="M625" s="205"/>
      <c r="N625" s="206"/>
      <c r="O625" s="206"/>
      <c r="P625" s="206"/>
      <c r="Q625" s="206"/>
      <c r="R625" s="206"/>
      <c r="S625" s="206"/>
      <c r="T625" s="207"/>
      <c r="U625" s="15"/>
      <c r="V625" s="15"/>
      <c r="W625" s="15"/>
      <c r="X625" s="15"/>
      <c r="Y625" s="15"/>
      <c r="Z625" s="15"/>
      <c r="AA625" s="15"/>
      <c r="AB625" s="15"/>
      <c r="AC625" s="15"/>
      <c r="AD625" s="15"/>
      <c r="AE625" s="15"/>
      <c r="AT625" s="201" t="s">
        <v>156</v>
      </c>
      <c r="AU625" s="201" t="s">
        <v>20</v>
      </c>
      <c r="AV625" s="15" t="s">
        <v>154</v>
      </c>
      <c r="AW625" s="15" t="s">
        <v>41</v>
      </c>
      <c r="AX625" s="15" t="s">
        <v>90</v>
      </c>
      <c r="AY625" s="201" t="s">
        <v>148</v>
      </c>
    </row>
    <row r="626" s="2" customFormat="1" ht="24.15" customHeight="1">
      <c r="A626" s="39"/>
      <c r="B626" s="169"/>
      <c r="C626" s="170" t="s">
        <v>1027</v>
      </c>
      <c r="D626" s="170" t="s">
        <v>150</v>
      </c>
      <c r="E626" s="171" t="s">
        <v>1028</v>
      </c>
      <c r="F626" s="172" t="s">
        <v>1029</v>
      </c>
      <c r="G626" s="173" t="s">
        <v>178</v>
      </c>
      <c r="H626" s="174">
        <v>8</v>
      </c>
      <c r="I626" s="175"/>
      <c r="J626" s="176">
        <f>ROUND(I626*H626,2)</f>
        <v>0</v>
      </c>
      <c r="K626" s="177"/>
      <c r="L626" s="40"/>
      <c r="M626" s="178" t="s">
        <v>1</v>
      </c>
      <c r="N626" s="179" t="s">
        <v>50</v>
      </c>
      <c r="O626" s="78"/>
      <c r="P626" s="180">
        <f>O626*H626</f>
        <v>0</v>
      </c>
      <c r="Q626" s="180">
        <v>2.0000000000000002E-05</v>
      </c>
      <c r="R626" s="180">
        <f>Q626*H626</f>
        <v>0.00016000000000000001</v>
      </c>
      <c r="S626" s="180">
        <v>0</v>
      </c>
      <c r="T626" s="181">
        <f>S626*H626</f>
        <v>0</v>
      </c>
      <c r="U626" s="39"/>
      <c r="V626" s="39"/>
      <c r="W626" s="39"/>
      <c r="X626" s="39"/>
      <c r="Y626" s="39"/>
      <c r="Z626" s="39"/>
      <c r="AA626" s="39"/>
      <c r="AB626" s="39"/>
      <c r="AC626" s="39"/>
      <c r="AD626" s="39"/>
      <c r="AE626" s="39"/>
      <c r="AR626" s="182" t="s">
        <v>239</v>
      </c>
      <c r="AT626" s="182" t="s">
        <v>150</v>
      </c>
      <c r="AU626" s="182" t="s">
        <v>20</v>
      </c>
      <c r="AY626" s="19" t="s">
        <v>148</v>
      </c>
      <c r="BE626" s="183">
        <f>IF(N626="základní",J626,0)</f>
        <v>0</v>
      </c>
      <c r="BF626" s="183">
        <f>IF(N626="snížená",J626,0)</f>
        <v>0</v>
      </c>
      <c r="BG626" s="183">
        <f>IF(N626="zákl. přenesená",J626,0)</f>
        <v>0</v>
      </c>
      <c r="BH626" s="183">
        <f>IF(N626="sníž. přenesená",J626,0)</f>
        <v>0</v>
      </c>
      <c r="BI626" s="183">
        <f>IF(N626="nulová",J626,0)</f>
        <v>0</v>
      </c>
      <c r="BJ626" s="19" t="s">
        <v>90</v>
      </c>
      <c r="BK626" s="183">
        <f>ROUND(I626*H626,2)</f>
        <v>0</v>
      </c>
      <c r="BL626" s="19" t="s">
        <v>239</v>
      </c>
      <c r="BM626" s="182" t="s">
        <v>1030</v>
      </c>
    </row>
    <row r="627" s="2" customFormat="1" ht="16.5" customHeight="1">
      <c r="A627" s="39"/>
      <c r="B627" s="169"/>
      <c r="C627" s="170" t="s">
        <v>1031</v>
      </c>
      <c r="D627" s="170" t="s">
        <v>150</v>
      </c>
      <c r="E627" s="171" t="s">
        <v>1032</v>
      </c>
      <c r="F627" s="172" t="s">
        <v>1033</v>
      </c>
      <c r="G627" s="173" t="s">
        <v>274</v>
      </c>
      <c r="H627" s="174">
        <v>6</v>
      </c>
      <c r="I627" s="175"/>
      <c r="J627" s="176">
        <f>ROUND(I627*H627,2)</f>
        <v>0</v>
      </c>
      <c r="K627" s="177"/>
      <c r="L627" s="40"/>
      <c r="M627" s="178" t="s">
        <v>1</v>
      </c>
      <c r="N627" s="179" t="s">
        <v>50</v>
      </c>
      <c r="O627" s="78"/>
      <c r="P627" s="180">
        <f>O627*H627</f>
        <v>0</v>
      </c>
      <c r="Q627" s="180">
        <v>0</v>
      </c>
      <c r="R627" s="180">
        <f>Q627*H627</f>
        <v>0</v>
      </c>
      <c r="S627" s="180">
        <v>0</v>
      </c>
      <c r="T627" s="181">
        <f>S627*H627</f>
        <v>0</v>
      </c>
      <c r="U627" s="39"/>
      <c r="V627" s="39"/>
      <c r="W627" s="39"/>
      <c r="X627" s="39"/>
      <c r="Y627" s="39"/>
      <c r="Z627" s="39"/>
      <c r="AA627" s="39"/>
      <c r="AB627" s="39"/>
      <c r="AC627" s="39"/>
      <c r="AD627" s="39"/>
      <c r="AE627" s="39"/>
      <c r="AR627" s="182" t="s">
        <v>239</v>
      </c>
      <c r="AT627" s="182" t="s">
        <v>150</v>
      </c>
      <c r="AU627" s="182" t="s">
        <v>20</v>
      </c>
      <c r="AY627" s="19" t="s">
        <v>148</v>
      </c>
      <c r="BE627" s="183">
        <f>IF(N627="základní",J627,0)</f>
        <v>0</v>
      </c>
      <c r="BF627" s="183">
        <f>IF(N627="snížená",J627,0)</f>
        <v>0</v>
      </c>
      <c r="BG627" s="183">
        <f>IF(N627="zákl. přenesená",J627,0)</f>
        <v>0</v>
      </c>
      <c r="BH627" s="183">
        <f>IF(N627="sníž. přenesená",J627,0)</f>
        <v>0</v>
      </c>
      <c r="BI627" s="183">
        <f>IF(N627="nulová",J627,0)</f>
        <v>0</v>
      </c>
      <c r="BJ627" s="19" t="s">
        <v>90</v>
      </c>
      <c r="BK627" s="183">
        <f>ROUND(I627*H627,2)</f>
        <v>0</v>
      </c>
      <c r="BL627" s="19" t="s">
        <v>239</v>
      </c>
      <c r="BM627" s="182" t="s">
        <v>1034</v>
      </c>
    </row>
    <row r="628" s="2" customFormat="1" ht="16.5" customHeight="1">
      <c r="A628" s="39"/>
      <c r="B628" s="169"/>
      <c r="C628" s="170" t="s">
        <v>1035</v>
      </c>
      <c r="D628" s="170" t="s">
        <v>150</v>
      </c>
      <c r="E628" s="171" t="s">
        <v>1036</v>
      </c>
      <c r="F628" s="172" t="s">
        <v>1037</v>
      </c>
      <c r="G628" s="173" t="s">
        <v>274</v>
      </c>
      <c r="H628" s="174">
        <v>16</v>
      </c>
      <c r="I628" s="175"/>
      <c r="J628" s="176">
        <f>ROUND(I628*H628,2)</f>
        <v>0</v>
      </c>
      <c r="K628" s="177"/>
      <c r="L628" s="40"/>
      <c r="M628" s="178" t="s">
        <v>1</v>
      </c>
      <c r="N628" s="179" t="s">
        <v>50</v>
      </c>
      <c r="O628" s="78"/>
      <c r="P628" s="180">
        <f>O628*H628</f>
        <v>0</v>
      </c>
      <c r="Q628" s="180">
        <v>0</v>
      </c>
      <c r="R628" s="180">
        <f>Q628*H628</f>
        <v>0</v>
      </c>
      <c r="S628" s="180">
        <v>0</v>
      </c>
      <c r="T628" s="181">
        <f>S628*H628</f>
        <v>0</v>
      </c>
      <c r="U628" s="39"/>
      <c r="V628" s="39"/>
      <c r="W628" s="39"/>
      <c r="X628" s="39"/>
      <c r="Y628" s="39"/>
      <c r="Z628" s="39"/>
      <c r="AA628" s="39"/>
      <c r="AB628" s="39"/>
      <c r="AC628" s="39"/>
      <c r="AD628" s="39"/>
      <c r="AE628" s="39"/>
      <c r="AR628" s="182" t="s">
        <v>239</v>
      </c>
      <c r="AT628" s="182" t="s">
        <v>150</v>
      </c>
      <c r="AU628" s="182" t="s">
        <v>20</v>
      </c>
      <c r="AY628" s="19" t="s">
        <v>148</v>
      </c>
      <c r="BE628" s="183">
        <f>IF(N628="základní",J628,0)</f>
        <v>0</v>
      </c>
      <c r="BF628" s="183">
        <f>IF(N628="snížená",J628,0)</f>
        <v>0</v>
      </c>
      <c r="BG628" s="183">
        <f>IF(N628="zákl. přenesená",J628,0)</f>
        <v>0</v>
      </c>
      <c r="BH628" s="183">
        <f>IF(N628="sníž. přenesená",J628,0)</f>
        <v>0</v>
      </c>
      <c r="BI628" s="183">
        <f>IF(N628="nulová",J628,0)</f>
        <v>0</v>
      </c>
      <c r="BJ628" s="19" t="s">
        <v>90</v>
      </c>
      <c r="BK628" s="183">
        <f>ROUND(I628*H628,2)</f>
        <v>0</v>
      </c>
      <c r="BL628" s="19" t="s">
        <v>239</v>
      </c>
      <c r="BM628" s="182" t="s">
        <v>1038</v>
      </c>
    </row>
    <row r="629" s="2" customFormat="1" ht="24.15" customHeight="1">
      <c r="A629" s="39"/>
      <c r="B629" s="169"/>
      <c r="C629" s="170" t="s">
        <v>1039</v>
      </c>
      <c r="D629" s="170" t="s">
        <v>150</v>
      </c>
      <c r="E629" s="171" t="s">
        <v>1040</v>
      </c>
      <c r="F629" s="172" t="s">
        <v>1041</v>
      </c>
      <c r="G629" s="173" t="s">
        <v>274</v>
      </c>
      <c r="H629" s="174">
        <v>1</v>
      </c>
      <c r="I629" s="175"/>
      <c r="J629" s="176">
        <f>ROUND(I629*H629,2)</f>
        <v>0</v>
      </c>
      <c r="K629" s="177"/>
      <c r="L629" s="40"/>
      <c r="M629" s="178" t="s">
        <v>1</v>
      </c>
      <c r="N629" s="179" t="s">
        <v>50</v>
      </c>
      <c r="O629" s="78"/>
      <c r="P629" s="180">
        <f>O629*H629</f>
        <v>0</v>
      </c>
      <c r="Q629" s="180">
        <v>0</v>
      </c>
      <c r="R629" s="180">
        <f>Q629*H629</f>
        <v>0</v>
      </c>
      <c r="S629" s="180">
        <v>0</v>
      </c>
      <c r="T629" s="181">
        <f>S629*H629</f>
        <v>0</v>
      </c>
      <c r="U629" s="39"/>
      <c r="V629" s="39"/>
      <c r="W629" s="39"/>
      <c r="X629" s="39"/>
      <c r="Y629" s="39"/>
      <c r="Z629" s="39"/>
      <c r="AA629" s="39"/>
      <c r="AB629" s="39"/>
      <c r="AC629" s="39"/>
      <c r="AD629" s="39"/>
      <c r="AE629" s="39"/>
      <c r="AR629" s="182" t="s">
        <v>239</v>
      </c>
      <c r="AT629" s="182" t="s">
        <v>150</v>
      </c>
      <c r="AU629" s="182" t="s">
        <v>20</v>
      </c>
      <c r="AY629" s="19" t="s">
        <v>148</v>
      </c>
      <c r="BE629" s="183">
        <f>IF(N629="základní",J629,0)</f>
        <v>0</v>
      </c>
      <c r="BF629" s="183">
        <f>IF(N629="snížená",J629,0)</f>
        <v>0</v>
      </c>
      <c r="BG629" s="183">
        <f>IF(N629="zákl. přenesená",J629,0)</f>
        <v>0</v>
      </c>
      <c r="BH629" s="183">
        <f>IF(N629="sníž. přenesená",J629,0)</f>
        <v>0</v>
      </c>
      <c r="BI629" s="183">
        <f>IF(N629="nulová",J629,0)</f>
        <v>0</v>
      </c>
      <c r="BJ629" s="19" t="s">
        <v>90</v>
      </c>
      <c r="BK629" s="183">
        <f>ROUND(I629*H629,2)</f>
        <v>0</v>
      </c>
      <c r="BL629" s="19" t="s">
        <v>239</v>
      </c>
      <c r="BM629" s="182" t="s">
        <v>1042</v>
      </c>
    </row>
    <row r="630" s="2" customFormat="1" ht="16.5" customHeight="1">
      <c r="A630" s="39"/>
      <c r="B630" s="169"/>
      <c r="C630" s="170" t="s">
        <v>1043</v>
      </c>
      <c r="D630" s="170" t="s">
        <v>150</v>
      </c>
      <c r="E630" s="171" t="s">
        <v>1044</v>
      </c>
      <c r="F630" s="172" t="s">
        <v>1045</v>
      </c>
      <c r="G630" s="173" t="s">
        <v>274</v>
      </c>
      <c r="H630" s="174">
        <v>2</v>
      </c>
      <c r="I630" s="175"/>
      <c r="J630" s="176">
        <f>ROUND(I630*H630,2)</f>
        <v>0</v>
      </c>
      <c r="K630" s="177"/>
      <c r="L630" s="40"/>
      <c r="M630" s="178" t="s">
        <v>1</v>
      </c>
      <c r="N630" s="179" t="s">
        <v>50</v>
      </c>
      <c r="O630" s="78"/>
      <c r="P630" s="180">
        <f>O630*H630</f>
        <v>0</v>
      </c>
      <c r="Q630" s="180">
        <v>0</v>
      </c>
      <c r="R630" s="180">
        <f>Q630*H630</f>
        <v>0</v>
      </c>
      <c r="S630" s="180">
        <v>0</v>
      </c>
      <c r="T630" s="181">
        <f>S630*H630</f>
        <v>0</v>
      </c>
      <c r="U630" s="39"/>
      <c r="V630" s="39"/>
      <c r="W630" s="39"/>
      <c r="X630" s="39"/>
      <c r="Y630" s="39"/>
      <c r="Z630" s="39"/>
      <c r="AA630" s="39"/>
      <c r="AB630" s="39"/>
      <c r="AC630" s="39"/>
      <c r="AD630" s="39"/>
      <c r="AE630" s="39"/>
      <c r="AR630" s="182" t="s">
        <v>239</v>
      </c>
      <c r="AT630" s="182" t="s">
        <v>150</v>
      </c>
      <c r="AU630" s="182" t="s">
        <v>20</v>
      </c>
      <c r="AY630" s="19" t="s">
        <v>148</v>
      </c>
      <c r="BE630" s="183">
        <f>IF(N630="základní",J630,0)</f>
        <v>0</v>
      </c>
      <c r="BF630" s="183">
        <f>IF(N630="snížená",J630,0)</f>
        <v>0</v>
      </c>
      <c r="BG630" s="183">
        <f>IF(N630="zákl. přenesená",J630,0)</f>
        <v>0</v>
      </c>
      <c r="BH630" s="183">
        <f>IF(N630="sníž. přenesená",J630,0)</f>
        <v>0</v>
      </c>
      <c r="BI630" s="183">
        <f>IF(N630="nulová",J630,0)</f>
        <v>0</v>
      </c>
      <c r="BJ630" s="19" t="s">
        <v>90</v>
      </c>
      <c r="BK630" s="183">
        <f>ROUND(I630*H630,2)</f>
        <v>0</v>
      </c>
      <c r="BL630" s="19" t="s">
        <v>239</v>
      </c>
      <c r="BM630" s="182" t="s">
        <v>1046</v>
      </c>
    </row>
    <row r="631" s="2" customFormat="1" ht="16.5" customHeight="1">
      <c r="A631" s="39"/>
      <c r="B631" s="169"/>
      <c r="C631" s="170" t="s">
        <v>1047</v>
      </c>
      <c r="D631" s="170" t="s">
        <v>150</v>
      </c>
      <c r="E631" s="171" t="s">
        <v>1048</v>
      </c>
      <c r="F631" s="172" t="s">
        <v>1049</v>
      </c>
      <c r="G631" s="173" t="s">
        <v>274</v>
      </c>
      <c r="H631" s="174">
        <v>4</v>
      </c>
      <c r="I631" s="175"/>
      <c r="J631" s="176">
        <f>ROUND(I631*H631,2)</f>
        <v>0</v>
      </c>
      <c r="K631" s="177"/>
      <c r="L631" s="40"/>
      <c r="M631" s="178" t="s">
        <v>1</v>
      </c>
      <c r="N631" s="179" t="s">
        <v>50</v>
      </c>
      <c r="O631" s="78"/>
      <c r="P631" s="180">
        <f>O631*H631</f>
        <v>0</v>
      </c>
      <c r="Q631" s="180">
        <v>0</v>
      </c>
      <c r="R631" s="180">
        <f>Q631*H631</f>
        <v>0</v>
      </c>
      <c r="S631" s="180">
        <v>0</v>
      </c>
      <c r="T631" s="181">
        <f>S631*H631</f>
        <v>0</v>
      </c>
      <c r="U631" s="39"/>
      <c r="V631" s="39"/>
      <c r="W631" s="39"/>
      <c r="X631" s="39"/>
      <c r="Y631" s="39"/>
      <c r="Z631" s="39"/>
      <c r="AA631" s="39"/>
      <c r="AB631" s="39"/>
      <c r="AC631" s="39"/>
      <c r="AD631" s="39"/>
      <c r="AE631" s="39"/>
      <c r="AR631" s="182" t="s">
        <v>239</v>
      </c>
      <c r="AT631" s="182" t="s">
        <v>150</v>
      </c>
      <c r="AU631" s="182" t="s">
        <v>20</v>
      </c>
      <c r="AY631" s="19" t="s">
        <v>148</v>
      </c>
      <c r="BE631" s="183">
        <f>IF(N631="základní",J631,0)</f>
        <v>0</v>
      </c>
      <c r="BF631" s="183">
        <f>IF(N631="snížená",J631,0)</f>
        <v>0</v>
      </c>
      <c r="BG631" s="183">
        <f>IF(N631="zákl. přenesená",J631,0)</f>
        <v>0</v>
      </c>
      <c r="BH631" s="183">
        <f>IF(N631="sníž. přenesená",J631,0)</f>
        <v>0</v>
      </c>
      <c r="BI631" s="183">
        <f>IF(N631="nulová",J631,0)</f>
        <v>0</v>
      </c>
      <c r="BJ631" s="19" t="s">
        <v>90</v>
      </c>
      <c r="BK631" s="183">
        <f>ROUND(I631*H631,2)</f>
        <v>0</v>
      </c>
      <c r="BL631" s="19" t="s">
        <v>239</v>
      </c>
      <c r="BM631" s="182" t="s">
        <v>1050</v>
      </c>
    </row>
    <row r="632" s="2" customFormat="1" ht="16.5" customHeight="1">
      <c r="A632" s="39"/>
      <c r="B632" s="169"/>
      <c r="C632" s="170" t="s">
        <v>1051</v>
      </c>
      <c r="D632" s="170" t="s">
        <v>150</v>
      </c>
      <c r="E632" s="171" t="s">
        <v>1052</v>
      </c>
      <c r="F632" s="172" t="s">
        <v>1053</v>
      </c>
      <c r="G632" s="173" t="s">
        <v>274</v>
      </c>
      <c r="H632" s="174">
        <v>24</v>
      </c>
      <c r="I632" s="175"/>
      <c r="J632" s="176">
        <f>ROUND(I632*H632,2)</f>
        <v>0</v>
      </c>
      <c r="K632" s="177"/>
      <c r="L632" s="40"/>
      <c r="M632" s="178" t="s">
        <v>1</v>
      </c>
      <c r="N632" s="179" t="s">
        <v>50</v>
      </c>
      <c r="O632" s="78"/>
      <c r="P632" s="180">
        <f>O632*H632</f>
        <v>0</v>
      </c>
      <c r="Q632" s="180">
        <v>0</v>
      </c>
      <c r="R632" s="180">
        <f>Q632*H632</f>
        <v>0</v>
      </c>
      <c r="S632" s="180">
        <v>0</v>
      </c>
      <c r="T632" s="181">
        <f>S632*H632</f>
        <v>0</v>
      </c>
      <c r="U632" s="39"/>
      <c r="V632" s="39"/>
      <c r="W632" s="39"/>
      <c r="X632" s="39"/>
      <c r="Y632" s="39"/>
      <c r="Z632" s="39"/>
      <c r="AA632" s="39"/>
      <c r="AB632" s="39"/>
      <c r="AC632" s="39"/>
      <c r="AD632" s="39"/>
      <c r="AE632" s="39"/>
      <c r="AR632" s="182" t="s">
        <v>239</v>
      </c>
      <c r="AT632" s="182" t="s">
        <v>150</v>
      </c>
      <c r="AU632" s="182" t="s">
        <v>20</v>
      </c>
      <c r="AY632" s="19" t="s">
        <v>148</v>
      </c>
      <c r="BE632" s="183">
        <f>IF(N632="základní",J632,0)</f>
        <v>0</v>
      </c>
      <c r="BF632" s="183">
        <f>IF(N632="snížená",J632,0)</f>
        <v>0</v>
      </c>
      <c r="BG632" s="183">
        <f>IF(N632="zákl. přenesená",J632,0)</f>
        <v>0</v>
      </c>
      <c r="BH632" s="183">
        <f>IF(N632="sníž. přenesená",J632,0)</f>
        <v>0</v>
      </c>
      <c r="BI632" s="183">
        <f>IF(N632="nulová",J632,0)</f>
        <v>0</v>
      </c>
      <c r="BJ632" s="19" t="s">
        <v>90</v>
      </c>
      <c r="BK632" s="183">
        <f>ROUND(I632*H632,2)</f>
        <v>0</v>
      </c>
      <c r="BL632" s="19" t="s">
        <v>239</v>
      </c>
      <c r="BM632" s="182" t="s">
        <v>1054</v>
      </c>
    </row>
    <row r="633" s="2" customFormat="1" ht="16.5" customHeight="1">
      <c r="A633" s="39"/>
      <c r="B633" s="169"/>
      <c r="C633" s="170" t="s">
        <v>1055</v>
      </c>
      <c r="D633" s="170" t="s">
        <v>150</v>
      </c>
      <c r="E633" s="171" t="s">
        <v>1056</v>
      </c>
      <c r="F633" s="172" t="s">
        <v>1057</v>
      </c>
      <c r="G633" s="173" t="s">
        <v>274</v>
      </c>
      <c r="H633" s="174">
        <v>16</v>
      </c>
      <c r="I633" s="175"/>
      <c r="J633" s="176">
        <f>ROUND(I633*H633,2)</f>
        <v>0</v>
      </c>
      <c r="K633" s="177"/>
      <c r="L633" s="40"/>
      <c r="M633" s="178" t="s">
        <v>1</v>
      </c>
      <c r="N633" s="179" t="s">
        <v>50</v>
      </c>
      <c r="O633" s="78"/>
      <c r="P633" s="180">
        <f>O633*H633</f>
        <v>0</v>
      </c>
      <c r="Q633" s="180">
        <v>0</v>
      </c>
      <c r="R633" s="180">
        <f>Q633*H633</f>
        <v>0</v>
      </c>
      <c r="S633" s="180">
        <v>0</v>
      </c>
      <c r="T633" s="181">
        <f>S633*H633</f>
        <v>0</v>
      </c>
      <c r="U633" s="39"/>
      <c r="V633" s="39"/>
      <c r="W633" s="39"/>
      <c r="X633" s="39"/>
      <c r="Y633" s="39"/>
      <c r="Z633" s="39"/>
      <c r="AA633" s="39"/>
      <c r="AB633" s="39"/>
      <c r="AC633" s="39"/>
      <c r="AD633" s="39"/>
      <c r="AE633" s="39"/>
      <c r="AR633" s="182" t="s">
        <v>239</v>
      </c>
      <c r="AT633" s="182" t="s">
        <v>150</v>
      </c>
      <c r="AU633" s="182" t="s">
        <v>20</v>
      </c>
      <c r="AY633" s="19" t="s">
        <v>148</v>
      </c>
      <c r="BE633" s="183">
        <f>IF(N633="základní",J633,0)</f>
        <v>0</v>
      </c>
      <c r="BF633" s="183">
        <f>IF(N633="snížená",J633,0)</f>
        <v>0</v>
      </c>
      <c r="BG633" s="183">
        <f>IF(N633="zákl. přenesená",J633,0)</f>
        <v>0</v>
      </c>
      <c r="BH633" s="183">
        <f>IF(N633="sníž. přenesená",J633,0)</f>
        <v>0</v>
      </c>
      <c r="BI633" s="183">
        <f>IF(N633="nulová",J633,0)</f>
        <v>0</v>
      </c>
      <c r="BJ633" s="19" t="s">
        <v>90</v>
      </c>
      <c r="BK633" s="183">
        <f>ROUND(I633*H633,2)</f>
        <v>0</v>
      </c>
      <c r="BL633" s="19" t="s">
        <v>239</v>
      </c>
      <c r="BM633" s="182" t="s">
        <v>1058</v>
      </c>
    </row>
    <row r="634" s="2" customFormat="1" ht="24.15" customHeight="1">
      <c r="A634" s="39"/>
      <c r="B634" s="169"/>
      <c r="C634" s="170" t="s">
        <v>1059</v>
      </c>
      <c r="D634" s="170" t="s">
        <v>150</v>
      </c>
      <c r="E634" s="171" t="s">
        <v>1060</v>
      </c>
      <c r="F634" s="172" t="s">
        <v>1061</v>
      </c>
      <c r="G634" s="173" t="s">
        <v>832</v>
      </c>
      <c r="H634" s="227"/>
      <c r="I634" s="175"/>
      <c r="J634" s="176">
        <f>ROUND(I634*H634,2)</f>
        <v>0</v>
      </c>
      <c r="K634" s="177"/>
      <c r="L634" s="40"/>
      <c r="M634" s="178" t="s">
        <v>1</v>
      </c>
      <c r="N634" s="179" t="s">
        <v>50</v>
      </c>
      <c r="O634" s="78"/>
      <c r="P634" s="180">
        <f>O634*H634</f>
        <v>0</v>
      </c>
      <c r="Q634" s="180">
        <v>0</v>
      </c>
      <c r="R634" s="180">
        <f>Q634*H634</f>
        <v>0</v>
      </c>
      <c r="S634" s="180">
        <v>0</v>
      </c>
      <c r="T634" s="181">
        <f>S634*H634</f>
        <v>0</v>
      </c>
      <c r="U634" s="39"/>
      <c r="V634" s="39"/>
      <c r="W634" s="39"/>
      <c r="X634" s="39"/>
      <c r="Y634" s="39"/>
      <c r="Z634" s="39"/>
      <c r="AA634" s="39"/>
      <c r="AB634" s="39"/>
      <c r="AC634" s="39"/>
      <c r="AD634" s="39"/>
      <c r="AE634" s="39"/>
      <c r="AR634" s="182" t="s">
        <v>239</v>
      </c>
      <c r="AT634" s="182" t="s">
        <v>150</v>
      </c>
      <c r="AU634" s="182" t="s">
        <v>20</v>
      </c>
      <c r="AY634" s="19" t="s">
        <v>148</v>
      </c>
      <c r="BE634" s="183">
        <f>IF(N634="základní",J634,0)</f>
        <v>0</v>
      </c>
      <c r="BF634" s="183">
        <f>IF(N634="snížená",J634,0)</f>
        <v>0</v>
      </c>
      <c r="BG634" s="183">
        <f>IF(N634="zákl. přenesená",J634,0)</f>
        <v>0</v>
      </c>
      <c r="BH634" s="183">
        <f>IF(N634="sníž. přenesená",J634,0)</f>
        <v>0</v>
      </c>
      <c r="BI634" s="183">
        <f>IF(N634="nulová",J634,0)</f>
        <v>0</v>
      </c>
      <c r="BJ634" s="19" t="s">
        <v>90</v>
      </c>
      <c r="BK634" s="183">
        <f>ROUND(I634*H634,2)</f>
        <v>0</v>
      </c>
      <c r="BL634" s="19" t="s">
        <v>239</v>
      </c>
      <c r="BM634" s="182" t="s">
        <v>1062</v>
      </c>
    </row>
    <row r="635" s="12" customFormat="1" ht="22.8" customHeight="1">
      <c r="A635" s="12"/>
      <c r="B635" s="156"/>
      <c r="C635" s="12"/>
      <c r="D635" s="157" t="s">
        <v>84</v>
      </c>
      <c r="E635" s="167" t="s">
        <v>1063</v>
      </c>
      <c r="F635" s="167" t="s">
        <v>1064</v>
      </c>
      <c r="G635" s="12"/>
      <c r="H635" s="12"/>
      <c r="I635" s="159"/>
      <c r="J635" s="168">
        <f>BK635</f>
        <v>0</v>
      </c>
      <c r="K635" s="12"/>
      <c r="L635" s="156"/>
      <c r="M635" s="161"/>
      <c r="N635" s="162"/>
      <c r="O635" s="162"/>
      <c r="P635" s="163">
        <f>SUM(P636:P640)</f>
        <v>0</v>
      </c>
      <c r="Q635" s="162"/>
      <c r="R635" s="163">
        <f>SUM(R636:R640)</f>
        <v>0.012149999999999999</v>
      </c>
      <c r="S635" s="162"/>
      <c r="T635" s="164">
        <f>SUM(T636:T640)</f>
        <v>0</v>
      </c>
      <c r="U635" s="12"/>
      <c r="V635" s="12"/>
      <c r="W635" s="12"/>
      <c r="X635" s="12"/>
      <c r="Y635" s="12"/>
      <c r="Z635" s="12"/>
      <c r="AA635" s="12"/>
      <c r="AB635" s="12"/>
      <c r="AC635" s="12"/>
      <c r="AD635" s="12"/>
      <c r="AE635" s="12"/>
      <c r="AR635" s="157" t="s">
        <v>20</v>
      </c>
      <c r="AT635" s="165" t="s">
        <v>84</v>
      </c>
      <c r="AU635" s="165" t="s">
        <v>90</v>
      </c>
      <c r="AY635" s="157" t="s">
        <v>148</v>
      </c>
      <c r="BK635" s="166">
        <f>SUM(BK636:BK640)</f>
        <v>0</v>
      </c>
    </row>
    <row r="636" s="2" customFormat="1" ht="24.15" customHeight="1">
      <c r="A636" s="39"/>
      <c r="B636" s="169"/>
      <c r="C636" s="170" t="s">
        <v>1065</v>
      </c>
      <c r="D636" s="170" t="s">
        <v>150</v>
      </c>
      <c r="E636" s="171" t="s">
        <v>1066</v>
      </c>
      <c r="F636" s="172" t="s">
        <v>1067</v>
      </c>
      <c r="G636" s="173" t="s">
        <v>894</v>
      </c>
      <c r="H636" s="174">
        <v>1</v>
      </c>
      <c r="I636" s="175"/>
      <c r="J636" s="176">
        <f>ROUND(I636*H636,2)</f>
        <v>0</v>
      </c>
      <c r="K636" s="177"/>
      <c r="L636" s="40"/>
      <c r="M636" s="178" t="s">
        <v>1</v>
      </c>
      <c r="N636" s="179" t="s">
        <v>50</v>
      </c>
      <c r="O636" s="78"/>
      <c r="P636" s="180">
        <f>O636*H636</f>
        <v>0</v>
      </c>
      <c r="Q636" s="180">
        <v>0.01047</v>
      </c>
      <c r="R636" s="180">
        <f>Q636*H636</f>
        <v>0.01047</v>
      </c>
      <c r="S636" s="180">
        <v>0</v>
      </c>
      <c r="T636" s="181">
        <f>S636*H636</f>
        <v>0</v>
      </c>
      <c r="U636" s="39"/>
      <c r="V636" s="39"/>
      <c r="W636" s="39"/>
      <c r="X636" s="39"/>
      <c r="Y636" s="39"/>
      <c r="Z636" s="39"/>
      <c r="AA636" s="39"/>
      <c r="AB636" s="39"/>
      <c r="AC636" s="39"/>
      <c r="AD636" s="39"/>
      <c r="AE636" s="39"/>
      <c r="AR636" s="182" t="s">
        <v>239</v>
      </c>
      <c r="AT636" s="182" t="s">
        <v>150</v>
      </c>
      <c r="AU636" s="182" t="s">
        <v>20</v>
      </c>
      <c r="AY636" s="19" t="s">
        <v>148</v>
      </c>
      <c r="BE636" s="183">
        <f>IF(N636="základní",J636,0)</f>
        <v>0</v>
      </c>
      <c r="BF636" s="183">
        <f>IF(N636="snížená",J636,0)</f>
        <v>0</v>
      </c>
      <c r="BG636" s="183">
        <f>IF(N636="zákl. přenesená",J636,0)</f>
        <v>0</v>
      </c>
      <c r="BH636" s="183">
        <f>IF(N636="sníž. přenesená",J636,0)</f>
        <v>0</v>
      </c>
      <c r="BI636" s="183">
        <f>IF(N636="nulová",J636,0)</f>
        <v>0</v>
      </c>
      <c r="BJ636" s="19" t="s">
        <v>90</v>
      </c>
      <c r="BK636" s="183">
        <f>ROUND(I636*H636,2)</f>
        <v>0</v>
      </c>
      <c r="BL636" s="19" t="s">
        <v>239</v>
      </c>
      <c r="BM636" s="182" t="s">
        <v>1068</v>
      </c>
    </row>
    <row r="637" s="2" customFormat="1" ht="33" customHeight="1">
      <c r="A637" s="39"/>
      <c r="B637" s="169"/>
      <c r="C637" s="170" t="s">
        <v>1069</v>
      </c>
      <c r="D637" s="170" t="s">
        <v>150</v>
      </c>
      <c r="E637" s="171" t="s">
        <v>1070</v>
      </c>
      <c r="F637" s="172" t="s">
        <v>1071</v>
      </c>
      <c r="G637" s="173" t="s">
        <v>894</v>
      </c>
      <c r="H637" s="174">
        <v>1</v>
      </c>
      <c r="I637" s="175"/>
      <c r="J637" s="176">
        <f>ROUND(I637*H637,2)</f>
        <v>0</v>
      </c>
      <c r="K637" s="177"/>
      <c r="L637" s="40"/>
      <c r="M637" s="178" t="s">
        <v>1</v>
      </c>
      <c r="N637" s="179" t="s">
        <v>50</v>
      </c>
      <c r="O637" s="78"/>
      <c r="P637" s="180">
        <f>O637*H637</f>
        <v>0</v>
      </c>
      <c r="Q637" s="180">
        <v>0.0015399999999999999</v>
      </c>
      <c r="R637" s="180">
        <f>Q637*H637</f>
        <v>0.0015399999999999999</v>
      </c>
      <c r="S637" s="180">
        <v>0</v>
      </c>
      <c r="T637" s="181">
        <f>S637*H637</f>
        <v>0</v>
      </c>
      <c r="U637" s="39"/>
      <c r="V637" s="39"/>
      <c r="W637" s="39"/>
      <c r="X637" s="39"/>
      <c r="Y637" s="39"/>
      <c r="Z637" s="39"/>
      <c r="AA637" s="39"/>
      <c r="AB637" s="39"/>
      <c r="AC637" s="39"/>
      <c r="AD637" s="39"/>
      <c r="AE637" s="39"/>
      <c r="AR637" s="182" t="s">
        <v>239</v>
      </c>
      <c r="AT637" s="182" t="s">
        <v>150</v>
      </c>
      <c r="AU637" s="182" t="s">
        <v>20</v>
      </c>
      <c r="AY637" s="19" t="s">
        <v>148</v>
      </c>
      <c r="BE637" s="183">
        <f>IF(N637="základní",J637,0)</f>
        <v>0</v>
      </c>
      <c r="BF637" s="183">
        <f>IF(N637="snížená",J637,0)</f>
        <v>0</v>
      </c>
      <c r="BG637" s="183">
        <f>IF(N637="zákl. přenesená",J637,0)</f>
        <v>0</v>
      </c>
      <c r="BH637" s="183">
        <f>IF(N637="sníž. přenesená",J637,0)</f>
        <v>0</v>
      </c>
      <c r="BI637" s="183">
        <f>IF(N637="nulová",J637,0)</f>
        <v>0</v>
      </c>
      <c r="BJ637" s="19" t="s">
        <v>90</v>
      </c>
      <c r="BK637" s="183">
        <f>ROUND(I637*H637,2)</f>
        <v>0</v>
      </c>
      <c r="BL637" s="19" t="s">
        <v>239</v>
      </c>
      <c r="BM637" s="182" t="s">
        <v>1072</v>
      </c>
    </row>
    <row r="638" s="2" customFormat="1" ht="16.5" customHeight="1">
      <c r="A638" s="39"/>
      <c r="B638" s="169"/>
      <c r="C638" s="170" t="s">
        <v>1073</v>
      </c>
      <c r="D638" s="170" t="s">
        <v>150</v>
      </c>
      <c r="E638" s="171" t="s">
        <v>1074</v>
      </c>
      <c r="F638" s="172" t="s">
        <v>1075</v>
      </c>
      <c r="G638" s="173" t="s">
        <v>162</v>
      </c>
      <c r="H638" s="174">
        <v>1</v>
      </c>
      <c r="I638" s="175"/>
      <c r="J638" s="176">
        <f>ROUND(I638*H638,2)</f>
        <v>0</v>
      </c>
      <c r="K638" s="177"/>
      <c r="L638" s="40"/>
      <c r="M638" s="178" t="s">
        <v>1</v>
      </c>
      <c r="N638" s="179" t="s">
        <v>50</v>
      </c>
      <c r="O638" s="78"/>
      <c r="P638" s="180">
        <f>O638*H638</f>
        <v>0</v>
      </c>
      <c r="Q638" s="180">
        <v>0.00013999999999999999</v>
      </c>
      <c r="R638" s="180">
        <f>Q638*H638</f>
        <v>0.00013999999999999999</v>
      </c>
      <c r="S638" s="180">
        <v>0</v>
      </c>
      <c r="T638" s="181">
        <f>S638*H638</f>
        <v>0</v>
      </c>
      <c r="U638" s="39"/>
      <c r="V638" s="39"/>
      <c r="W638" s="39"/>
      <c r="X638" s="39"/>
      <c r="Y638" s="39"/>
      <c r="Z638" s="39"/>
      <c r="AA638" s="39"/>
      <c r="AB638" s="39"/>
      <c r="AC638" s="39"/>
      <c r="AD638" s="39"/>
      <c r="AE638" s="39"/>
      <c r="AR638" s="182" t="s">
        <v>239</v>
      </c>
      <c r="AT638" s="182" t="s">
        <v>150</v>
      </c>
      <c r="AU638" s="182" t="s">
        <v>20</v>
      </c>
      <c r="AY638" s="19" t="s">
        <v>148</v>
      </c>
      <c r="BE638" s="183">
        <f>IF(N638="základní",J638,0)</f>
        <v>0</v>
      </c>
      <c r="BF638" s="183">
        <f>IF(N638="snížená",J638,0)</f>
        <v>0</v>
      </c>
      <c r="BG638" s="183">
        <f>IF(N638="zákl. přenesená",J638,0)</f>
        <v>0</v>
      </c>
      <c r="BH638" s="183">
        <f>IF(N638="sníž. přenesená",J638,0)</f>
        <v>0</v>
      </c>
      <c r="BI638" s="183">
        <f>IF(N638="nulová",J638,0)</f>
        <v>0</v>
      </c>
      <c r="BJ638" s="19" t="s">
        <v>90</v>
      </c>
      <c r="BK638" s="183">
        <f>ROUND(I638*H638,2)</f>
        <v>0</v>
      </c>
      <c r="BL638" s="19" t="s">
        <v>239</v>
      </c>
      <c r="BM638" s="182" t="s">
        <v>1076</v>
      </c>
    </row>
    <row r="639" s="2" customFormat="1" ht="24.15" customHeight="1">
      <c r="A639" s="39"/>
      <c r="B639" s="169"/>
      <c r="C639" s="170" t="s">
        <v>1077</v>
      </c>
      <c r="D639" s="170" t="s">
        <v>150</v>
      </c>
      <c r="E639" s="171" t="s">
        <v>1078</v>
      </c>
      <c r="F639" s="172" t="s">
        <v>1079</v>
      </c>
      <c r="G639" s="173" t="s">
        <v>274</v>
      </c>
      <c r="H639" s="174">
        <v>1</v>
      </c>
      <c r="I639" s="175"/>
      <c r="J639" s="176">
        <f>ROUND(I639*H639,2)</f>
        <v>0</v>
      </c>
      <c r="K639" s="177"/>
      <c r="L639" s="40"/>
      <c r="M639" s="178" t="s">
        <v>1</v>
      </c>
      <c r="N639" s="179" t="s">
        <v>50</v>
      </c>
      <c r="O639" s="78"/>
      <c r="P639" s="180">
        <f>O639*H639</f>
        <v>0</v>
      </c>
      <c r="Q639" s="180">
        <v>0</v>
      </c>
      <c r="R639" s="180">
        <f>Q639*H639</f>
        <v>0</v>
      </c>
      <c r="S639" s="180">
        <v>0</v>
      </c>
      <c r="T639" s="181">
        <f>S639*H639</f>
        <v>0</v>
      </c>
      <c r="U639" s="39"/>
      <c r="V639" s="39"/>
      <c r="W639" s="39"/>
      <c r="X639" s="39"/>
      <c r="Y639" s="39"/>
      <c r="Z639" s="39"/>
      <c r="AA639" s="39"/>
      <c r="AB639" s="39"/>
      <c r="AC639" s="39"/>
      <c r="AD639" s="39"/>
      <c r="AE639" s="39"/>
      <c r="AR639" s="182" t="s">
        <v>239</v>
      </c>
      <c r="AT639" s="182" t="s">
        <v>150</v>
      </c>
      <c r="AU639" s="182" t="s">
        <v>20</v>
      </c>
      <c r="AY639" s="19" t="s">
        <v>148</v>
      </c>
      <c r="BE639" s="183">
        <f>IF(N639="základní",J639,0)</f>
        <v>0</v>
      </c>
      <c r="BF639" s="183">
        <f>IF(N639="snížená",J639,0)</f>
        <v>0</v>
      </c>
      <c r="BG639" s="183">
        <f>IF(N639="zákl. přenesená",J639,0)</f>
        <v>0</v>
      </c>
      <c r="BH639" s="183">
        <f>IF(N639="sníž. přenesená",J639,0)</f>
        <v>0</v>
      </c>
      <c r="BI639" s="183">
        <f>IF(N639="nulová",J639,0)</f>
        <v>0</v>
      </c>
      <c r="BJ639" s="19" t="s">
        <v>90</v>
      </c>
      <c r="BK639" s="183">
        <f>ROUND(I639*H639,2)</f>
        <v>0</v>
      </c>
      <c r="BL639" s="19" t="s">
        <v>239</v>
      </c>
      <c r="BM639" s="182" t="s">
        <v>1080</v>
      </c>
    </row>
    <row r="640" s="2" customFormat="1" ht="24.15" customHeight="1">
      <c r="A640" s="39"/>
      <c r="B640" s="169"/>
      <c r="C640" s="170" t="s">
        <v>1081</v>
      </c>
      <c r="D640" s="170" t="s">
        <v>150</v>
      </c>
      <c r="E640" s="171" t="s">
        <v>1082</v>
      </c>
      <c r="F640" s="172" t="s">
        <v>1083</v>
      </c>
      <c r="G640" s="173" t="s">
        <v>832</v>
      </c>
      <c r="H640" s="227"/>
      <c r="I640" s="175"/>
      <c r="J640" s="176">
        <f>ROUND(I640*H640,2)</f>
        <v>0</v>
      </c>
      <c r="K640" s="177"/>
      <c r="L640" s="40"/>
      <c r="M640" s="178" t="s">
        <v>1</v>
      </c>
      <c r="N640" s="179" t="s">
        <v>50</v>
      </c>
      <c r="O640" s="78"/>
      <c r="P640" s="180">
        <f>O640*H640</f>
        <v>0</v>
      </c>
      <c r="Q640" s="180">
        <v>0</v>
      </c>
      <c r="R640" s="180">
        <f>Q640*H640</f>
        <v>0</v>
      </c>
      <c r="S640" s="180">
        <v>0</v>
      </c>
      <c r="T640" s="181">
        <f>S640*H640</f>
        <v>0</v>
      </c>
      <c r="U640" s="39"/>
      <c r="V640" s="39"/>
      <c r="W640" s="39"/>
      <c r="X640" s="39"/>
      <c r="Y640" s="39"/>
      <c r="Z640" s="39"/>
      <c r="AA640" s="39"/>
      <c r="AB640" s="39"/>
      <c r="AC640" s="39"/>
      <c r="AD640" s="39"/>
      <c r="AE640" s="39"/>
      <c r="AR640" s="182" t="s">
        <v>239</v>
      </c>
      <c r="AT640" s="182" t="s">
        <v>150</v>
      </c>
      <c r="AU640" s="182" t="s">
        <v>20</v>
      </c>
      <c r="AY640" s="19" t="s">
        <v>148</v>
      </c>
      <c r="BE640" s="183">
        <f>IF(N640="základní",J640,0)</f>
        <v>0</v>
      </c>
      <c r="BF640" s="183">
        <f>IF(N640="snížená",J640,0)</f>
        <v>0</v>
      </c>
      <c r="BG640" s="183">
        <f>IF(N640="zákl. přenesená",J640,0)</f>
        <v>0</v>
      </c>
      <c r="BH640" s="183">
        <f>IF(N640="sníž. přenesená",J640,0)</f>
        <v>0</v>
      </c>
      <c r="BI640" s="183">
        <f>IF(N640="nulová",J640,0)</f>
        <v>0</v>
      </c>
      <c r="BJ640" s="19" t="s">
        <v>90</v>
      </c>
      <c r="BK640" s="183">
        <f>ROUND(I640*H640,2)</f>
        <v>0</v>
      </c>
      <c r="BL640" s="19" t="s">
        <v>239</v>
      </c>
      <c r="BM640" s="182" t="s">
        <v>1084</v>
      </c>
    </row>
    <row r="641" s="12" customFormat="1" ht="22.8" customHeight="1">
      <c r="A641" s="12"/>
      <c r="B641" s="156"/>
      <c r="C641" s="12"/>
      <c r="D641" s="157" t="s">
        <v>84</v>
      </c>
      <c r="E641" s="167" t="s">
        <v>1085</v>
      </c>
      <c r="F641" s="167" t="s">
        <v>1086</v>
      </c>
      <c r="G641" s="12"/>
      <c r="H641" s="12"/>
      <c r="I641" s="159"/>
      <c r="J641" s="168">
        <f>BK641</f>
        <v>0</v>
      </c>
      <c r="K641" s="12"/>
      <c r="L641" s="156"/>
      <c r="M641" s="161"/>
      <c r="N641" s="162"/>
      <c r="O641" s="162"/>
      <c r="P641" s="163">
        <f>SUM(P642:P649)</f>
        <v>0</v>
      </c>
      <c r="Q641" s="162"/>
      <c r="R641" s="163">
        <f>SUM(R642:R649)</f>
        <v>0.014300400000000001</v>
      </c>
      <c r="S641" s="162"/>
      <c r="T641" s="164">
        <f>SUM(T642:T649)</f>
        <v>0.012117600000000001</v>
      </c>
      <c r="U641" s="12"/>
      <c r="V641" s="12"/>
      <c r="W641" s="12"/>
      <c r="X641" s="12"/>
      <c r="Y641" s="12"/>
      <c r="Z641" s="12"/>
      <c r="AA641" s="12"/>
      <c r="AB641" s="12"/>
      <c r="AC641" s="12"/>
      <c r="AD641" s="12"/>
      <c r="AE641" s="12"/>
      <c r="AR641" s="157" t="s">
        <v>20</v>
      </c>
      <c r="AT641" s="165" t="s">
        <v>84</v>
      </c>
      <c r="AU641" s="165" t="s">
        <v>90</v>
      </c>
      <c r="AY641" s="157" t="s">
        <v>148</v>
      </c>
      <c r="BK641" s="166">
        <f>SUM(BK642:BK649)</f>
        <v>0</v>
      </c>
    </row>
    <row r="642" s="2" customFormat="1" ht="16.5" customHeight="1">
      <c r="A642" s="39"/>
      <c r="B642" s="169"/>
      <c r="C642" s="170" t="s">
        <v>1087</v>
      </c>
      <c r="D642" s="170" t="s">
        <v>150</v>
      </c>
      <c r="E642" s="171" t="s">
        <v>1088</v>
      </c>
      <c r="F642" s="172" t="s">
        <v>1089</v>
      </c>
      <c r="G642" s="173" t="s">
        <v>153</v>
      </c>
      <c r="H642" s="174">
        <v>2.04</v>
      </c>
      <c r="I642" s="175"/>
      <c r="J642" s="176">
        <f>ROUND(I642*H642,2)</f>
        <v>0</v>
      </c>
      <c r="K642" s="177"/>
      <c r="L642" s="40"/>
      <c r="M642" s="178" t="s">
        <v>1</v>
      </c>
      <c r="N642" s="179" t="s">
        <v>50</v>
      </c>
      <c r="O642" s="78"/>
      <c r="P642" s="180">
        <f>O642*H642</f>
        <v>0</v>
      </c>
      <c r="Q642" s="180">
        <v>0</v>
      </c>
      <c r="R642" s="180">
        <f>Q642*H642</f>
        <v>0</v>
      </c>
      <c r="S642" s="180">
        <v>0.00594</v>
      </c>
      <c r="T642" s="181">
        <f>S642*H642</f>
        <v>0.012117600000000001</v>
      </c>
      <c r="U642" s="39"/>
      <c r="V642" s="39"/>
      <c r="W642" s="39"/>
      <c r="X642" s="39"/>
      <c r="Y642" s="39"/>
      <c r="Z642" s="39"/>
      <c r="AA642" s="39"/>
      <c r="AB642" s="39"/>
      <c r="AC642" s="39"/>
      <c r="AD642" s="39"/>
      <c r="AE642" s="39"/>
      <c r="AR642" s="182" t="s">
        <v>239</v>
      </c>
      <c r="AT642" s="182" t="s">
        <v>150</v>
      </c>
      <c r="AU642" s="182" t="s">
        <v>20</v>
      </c>
      <c r="AY642" s="19" t="s">
        <v>148</v>
      </c>
      <c r="BE642" s="183">
        <f>IF(N642="základní",J642,0)</f>
        <v>0</v>
      </c>
      <c r="BF642" s="183">
        <f>IF(N642="snížená",J642,0)</f>
        <v>0</v>
      </c>
      <c r="BG642" s="183">
        <f>IF(N642="zákl. přenesená",J642,0)</f>
        <v>0</v>
      </c>
      <c r="BH642" s="183">
        <f>IF(N642="sníž. přenesená",J642,0)</f>
        <v>0</v>
      </c>
      <c r="BI642" s="183">
        <f>IF(N642="nulová",J642,0)</f>
        <v>0</v>
      </c>
      <c r="BJ642" s="19" t="s">
        <v>90</v>
      </c>
      <c r="BK642" s="183">
        <f>ROUND(I642*H642,2)</f>
        <v>0</v>
      </c>
      <c r="BL642" s="19" t="s">
        <v>239</v>
      </c>
      <c r="BM642" s="182" t="s">
        <v>1090</v>
      </c>
    </row>
    <row r="643" s="2" customFormat="1" ht="24.15" customHeight="1">
      <c r="A643" s="39"/>
      <c r="B643" s="169"/>
      <c r="C643" s="170" t="s">
        <v>1091</v>
      </c>
      <c r="D643" s="170" t="s">
        <v>150</v>
      </c>
      <c r="E643" s="171" t="s">
        <v>1092</v>
      </c>
      <c r="F643" s="172" t="s">
        <v>1093</v>
      </c>
      <c r="G643" s="173" t="s">
        <v>153</v>
      </c>
      <c r="H643" s="174">
        <v>2.04</v>
      </c>
      <c r="I643" s="175"/>
      <c r="J643" s="176">
        <f>ROUND(I643*H643,2)</f>
        <v>0</v>
      </c>
      <c r="K643" s="177"/>
      <c r="L643" s="40"/>
      <c r="M643" s="178" t="s">
        <v>1</v>
      </c>
      <c r="N643" s="179" t="s">
        <v>50</v>
      </c>
      <c r="O643" s="78"/>
      <c r="P643" s="180">
        <f>O643*H643</f>
        <v>0</v>
      </c>
      <c r="Q643" s="180">
        <v>0.0066699999999999997</v>
      </c>
      <c r="R643" s="180">
        <f>Q643*H643</f>
        <v>0.013606800000000001</v>
      </c>
      <c r="S643" s="180">
        <v>0</v>
      </c>
      <c r="T643" s="181">
        <f>S643*H643</f>
        <v>0</v>
      </c>
      <c r="U643" s="39"/>
      <c r="V643" s="39"/>
      <c r="W643" s="39"/>
      <c r="X643" s="39"/>
      <c r="Y643" s="39"/>
      <c r="Z643" s="39"/>
      <c r="AA643" s="39"/>
      <c r="AB643" s="39"/>
      <c r="AC643" s="39"/>
      <c r="AD643" s="39"/>
      <c r="AE643" s="39"/>
      <c r="AR643" s="182" t="s">
        <v>239</v>
      </c>
      <c r="AT643" s="182" t="s">
        <v>150</v>
      </c>
      <c r="AU643" s="182" t="s">
        <v>20</v>
      </c>
      <c r="AY643" s="19" t="s">
        <v>148</v>
      </c>
      <c r="BE643" s="183">
        <f>IF(N643="základní",J643,0)</f>
        <v>0</v>
      </c>
      <c r="BF643" s="183">
        <f>IF(N643="snížená",J643,0)</f>
        <v>0</v>
      </c>
      <c r="BG643" s="183">
        <f>IF(N643="zákl. přenesená",J643,0)</f>
        <v>0</v>
      </c>
      <c r="BH643" s="183">
        <f>IF(N643="sníž. přenesená",J643,0)</f>
        <v>0</v>
      </c>
      <c r="BI643" s="183">
        <f>IF(N643="nulová",J643,0)</f>
        <v>0</v>
      </c>
      <c r="BJ643" s="19" t="s">
        <v>90</v>
      </c>
      <c r="BK643" s="183">
        <f>ROUND(I643*H643,2)</f>
        <v>0</v>
      </c>
      <c r="BL643" s="19" t="s">
        <v>239</v>
      </c>
      <c r="BM643" s="182" t="s">
        <v>1094</v>
      </c>
    </row>
    <row r="644" s="13" customFormat="1">
      <c r="A644" s="13"/>
      <c r="B644" s="184"/>
      <c r="C644" s="13"/>
      <c r="D644" s="185" t="s">
        <v>156</v>
      </c>
      <c r="E644" s="186" t="s">
        <v>1</v>
      </c>
      <c r="F644" s="187" t="s">
        <v>1095</v>
      </c>
      <c r="G644" s="13"/>
      <c r="H644" s="186" t="s">
        <v>1</v>
      </c>
      <c r="I644" s="188"/>
      <c r="J644" s="13"/>
      <c r="K644" s="13"/>
      <c r="L644" s="184"/>
      <c r="M644" s="189"/>
      <c r="N644" s="190"/>
      <c r="O644" s="190"/>
      <c r="P644" s="190"/>
      <c r="Q644" s="190"/>
      <c r="R644" s="190"/>
      <c r="S644" s="190"/>
      <c r="T644" s="191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T644" s="186" t="s">
        <v>156</v>
      </c>
      <c r="AU644" s="186" t="s">
        <v>20</v>
      </c>
      <c r="AV644" s="13" t="s">
        <v>90</v>
      </c>
      <c r="AW644" s="13" t="s">
        <v>41</v>
      </c>
      <c r="AX644" s="13" t="s">
        <v>85</v>
      </c>
      <c r="AY644" s="186" t="s">
        <v>148</v>
      </c>
    </row>
    <row r="645" s="14" customFormat="1">
      <c r="A645" s="14"/>
      <c r="B645" s="192"/>
      <c r="C645" s="14"/>
      <c r="D645" s="185" t="s">
        <v>156</v>
      </c>
      <c r="E645" s="193" t="s">
        <v>1</v>
      </c>
      <c r="F645" s="194" t="s">
        <v>1096</v>
      </c>
      <c r="G645" s="14"/>
      <c r="H645" s="195">
        <v>2.04</v>
      </c>
      <c r="I645" s="196"/>
      <c r="J645" s="14"/>
      <c r="K645" s="14"/>
      <c r="L645" s="192"/>
      <c r="M645" s="197"/>
      <c r="N645" s="198"/>
      <c r="O645" s="198"/>
      <c r="P645" s="198"/>
      <c r="Q645" s="198"/>
      <c r="R645" s="198"/>
      <c r="S645" s="198"/>
      <c r="T645" s="199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T645" s="193" t="s">
        <v>156</v>
      </c>
      <c r="AU645" s="193" t="s">
        <v>20</v>
      </c>
      <c r="AV645" s="14" t="s">
        <v>20</v>
      </c>
      <c r="AW645" s="14" t="s">
        <v>41</v>
      </c>
      <c r="AX645" s="14" t="s">
        <v>85</v>
      </c>
      <c r="AY645" s="193" t="s">
        <v>148</v>
      </c>
    </row>
    <row r="646" s="15" customFormat="1">
      <c r="A646" s="15"/>
      <c r="B646" s="200"/>
      <c r="C646" s="15"/>
      <c r="D646" s="185" t="s">
        <v>156</v>
      </c>
      <c r="E646" s="201" t="s">
        <v>1</v>
      </c>
      <c r="F646" s="202" t="s">
        <v>159</v>
      </c>
      <c r="G646" s="15"/>
      <c r="H646" s="203">
        <v>2.04</v>
      </c>
      <c r="I646" s="204"/>
      <c r="J646" s="15"/>
      <c r="K646" s="15"/>
      <c r="L646" s="200"/>
      <c r="M646" s="205"/>
      <c r="N646" s="206"/>
      <c r="O646" s="206"/>
      <c r="P646" s="206"/>
      <c r="Q646" s="206"/>
      <c r="R646" s="206"/>
      <c r="S646" s="206"/>
      <c r="T646" s="207"/>
      <c r="U646" s="15"/>
      <c r="V646" s="15"/>
      <c r="W646" s="15"/>
      <c r="X646" s="15"/>
      <c r="Y646" s="15"/>
      <c r="Z646" s="15"/>
      <c r="AA646" s="15"/>
      <c r="AB646" s="15"/>
      <c r="AC646" s="15"/>
      <c r="AD646" s="15"/>
      <c r="AE646" s="15"/>
      <c r="AT646" s="201" t="s">
        <v>156</v>
      </c>
      <c r="AU646" s="201" t="s">
        <v>20</v>
      </c>
      <c r="AV646" s="15" t="s">
        <v>154</v>
      </c>
      <c r="AW646" s="15" t="s">
        <v>41</v>
      </c>
      <c r="AX646" s="15" t="s">
        <v>90</v>
      </c>
      <c r="AY646" s="201" t="s">
        <v>148</v>
      </c>
    </row>
    <row r="647" s="2" customFormat="1" ht="24.15" customHeight="1">
      <c r="A647" s="39"/>
      <c r="B647" s="169"/>
      <c r="C647" s="170" t="s">
        <v>1097</v>
      </c>
      <c r="D647" s="170" t="s">
        <v>150</v>
      </c>
      <c r="E647" s="171" t="s">
        <v>1098</v>
      </c>
      <c r="F647" s="172" t="s">
        <v>1099</v>
      </c>
      <c r="G647" s="173" t="s">
        <v>153</v>
      </c>
      <c r="H647" s="174">
        <v>2.04</v>
      </c>
      <c r="I647" s="175"/>
      <c r="J647" s="176">
        <f>ROUND(I647*H647,2)</f>
        <v>0</v>
      </c>
      <c r="K647" s="177"/>
      <c r="L647" s="40"/>
      <c r="M647" s="178" t="s">
        <v>1</v>
      </c>
      <c r="N647" s="179" t="s">
        <v>50</v>
      </c>
      <c r="O647" s="78"/>
      <c r="P647" s="180">
        <f>O647*H647</f>
        <v>0</v>
      </c>
      <c r="Q647" s="180">
        <v>0.00034000000000000002</v>
      </c>
      <c r="R647" s="180">
        <f>Q647*H647</f>
        <v>0.00069360000000000005</v>
      </c>
      <c r="S647" s="180">
        <v>0</v>
      </c>
      <c r="T647" s="181">
        <f>S647*H647</f>
        <v>0</v>
      </c>
      <c r="U647" s="39"/>
      <c r="V647" s="39"/>
      <c r="W647" s="39"/>
      <c r="X647" s="39"/>
      <c r="Y647" s="39"/>
      <c r="Z647" s="39"/>
      <c r="AA647" s="39"/>
      <c r="AB647" s="39"/>
      <c r="AC647" s="39"/>
      <c r="AD647" s="39"/>
      <c r="AE647" s="39"/>
      <c r="AR647" s="182" t="s">
        <v>239</v>
      </c>
      <c r="AT647" s="182" t="s">
        <v>150</v>
      </c>
      <c r="AU647" s="182" t="s">
        <v>20</v>
      </c>
      <c r="AY647" s="19" t="s">
        <v>148</v>
      </c>
      <c r="BE647" s="183">
        <f>IF(N647="základní",J647,0)</f>
        <v>0</v>
      </c>
      <c r="BF647" s="183">
        <f>IF(N647="snížená",J647,0)</f>
        <v>0</v>
      </c>
      <c r="BG647" s="183">
        <f>IF(N647="zákl. přenesená",J647,0)</f>
        <v>0</v>
      </c>
      <c r="BH647" s="183">
        <f>IF(N647="sníž. přenesená",J647,0)</f>
        <v>0</v>
      </c>
      <c r="BI647" s="183">
        <f>IF(N647="nulová",J647,0)</f>
        <v>0</v>
      </c>
      <c r="BJ647" s="19" t="s">
        <v>90</v>
      </c>
      <c r="BK647" s="183">
        <f>ROUND(I647*H647,2)</f>
        <v>0</v>
      </c>
      <c r="BL647" s="19" t="s">
        <v>239</v>
      </c>
      <c r="BM647" s="182" t="s">
        <v>1100</v>
      </c>
    </row>
    <row r="648" s="2" customFormat="1" ht="24.15" customHeight="1">
      <c r="A648" s="39"/>
      <c r="B648" s="169"/>
      <c r="C648" s="170" t="s">
        <v>1101</v>
      </c>
      <c r="D648" s="170" t="s">
        <v>150</v>
      </c>
      <c r="E648" s="171" t="s">
        <v>1102</v>
      </c>
      <c r="F648" s="172" t="s">
        <v>1103</v>
      </c>
      <c r="G648" s="173" t="s">
        <v>274</v>
      </c>
      <c r="H648" s="174">
        <v>1</v>
      </c>
      <c r="I648" s="175"/>
      <c r="J648" s="176">
        <f>ROUND(I648*H648,2)</f>
        <v>0</v>
      </c>
      <c r="K648" s="177"/>
      <c r="L648" s="40"/>
      <c r="M648" s="178" t="s">
        <v>1</v>
      </c>
      <c r="N648" s="179" t="s">
        <v>50</v>
      </c>
      <c r="O648" s="78"/>
      <c r="P648" s="180">
        <f>O648*H648</f>
        <v>0</v>
      </c>
      <c r="Q648" s="180">
        <v>0</v>
      </c>
      <c r="R648" s="180">
        <f>Q648*H648</f>
        <v>0</v>
      </c>
      <c r="S648" s="180">
        <v>0</v>
      </c>
      <c r="T648" s="181">
        <f>S648*H648</f>
        <v>0</v>
      </c>
      <c r="U648" s="39"/>
      <c r="V648" s="39"/>
      <c r="W648" s="39"/>
      <c r="X648" s="39"/>
      <c r="Y648" s="39"/>
      <c r="Z648" s="39"/>
      <c r="AA648" s="39"/>
      <c r="AB648" s="39"/>
      <c r="AC648" s="39"/>
      <c r="AD648" s="39"/>
      <c r="AE648" s="39"/>
      <c r="AR648" s="182" t="s">
        <v>239</v>
      </c>
      <c r="AT648" s="182" t="s">
        <v>150</v>
      </c>
      <c r="AU648" s="182" t="s">
        <v>20</v>
      </c>
      <c r="AY648" s="19" t="s">
        <v>148</v>
      </c>
      <c r="BE648" s="183">
        <f>IF(N648="základní",J648,0)</f>
        <v>0</v>
      </c>
      <c r="BF648" s="183">
        <f>IF(N648="snížená",J648,0)</f>
        <v>0</v>
      </c>
      <c r="BG648" s="183">
        <f>IF(N648="zákl. přenesená",J648,0)</f>
        <v>0</v>
      </c>
      <c r="BH648" s="183">
        <f>IF(N648="sníž. přenesená",J648,0)</f>
        <v>0</v>
      </c>
      <c r="BI648" s="183">
        <f>IF(N648="nulová",J648,0)</f>
        <v>0</v>
      </c>
      <c r="BJ648" s="19" t="s">
        <v>90</v>
      </c>
      <c r="BK648" s="183">
        <f>ROUND(I648*H648,2)</f>
        <v>0</v>
      </c>
      <c r="BL648" s="19" t="s">
        <v>239</v>
      </c>
      <c r="BM648" s="182" t="s">
        <v>1104</v>
      </c>
    </row>
    <row r="649" s="2" customFormat="1" ht="24.15" customHeight="1">
      <c r="A649" s="39"/>
      <c r="B649" s="169"/>
      <c r="C649" s="170" t="s">
        <v>1105</v>
      </c>
      <c r="D649" s="170" t="s">
        <v>150</v>
      </c>
      <c r="E649" s="171" t="s">
        <v>1106</v>
      </c>
      <c r="F649" s="172" t="s">
        <v>1107</v>
      </c>
      <c r="G649" s="173" t="s">
        <v>832</v>
      </c>
      <c r="H649" s="227"/>
      <c r="I649" s="175"/>
      <c r="J649" s="176">
        <f>ROUND(I649*H649,2)</f>
        <v>0</v>
      </c>
      <c r="K649" s="177"/>
      <c r="L649" s="40"/>
      <c r="M649" s="178" t="s">
        <v>1</v>
      </c>
      <c r="N649" s="179" t="s">
        <v>50</v>
      </c>
      <c r="O649" s="78"/>
      <c r="P649" s="180">
        <f>O649*H649</f>
        <v>0</v>
      </c>
      <c r="Q649" s="180">
        <v>0</v>
      </c>
      <c r="R649" s="180">
        <f>Q649*H649</f>
        <v>0</v>
      </c>
      <c r="S649" s="180">
        <v>0</v>
      </c>
      <c r="T649" s="181">
        <f>S649*H649</f>
        <v>0</v>
      </c>
      <c r="U649" s="39"/>
      <c r="V649" s="39"/>
      <c r="W649" s="39"/>
      <c r="X649" s="39"/>
      <c r="Y649" s="39"/>
      <c r="Z649" s="39"/>
      <c r="AA649" s="39"/>
      <c r="AB649" s="39"/>
      <c r="AC649" s="39"/>
      <c r="AD649" s="39"/>
      <c r="AE649" s="39"/>
      <c r="AR649" s="182" t="s">
        <v>239</v>
      </c>
      <c r="AT649" s="182" t="s">
        <v>150</v>
      </c>
      <c r="AU649" s="182" t="s">
        <v>20</v>
      </c>
      <c r="AY649" s="19" t="s">
        <v>148</v>
      </c>
      <c r="BE649" s="183">
        <f>IF(N649="základní",J649,0)</f>
        <v>0</v>
      </c>
      <c r="BF649" s="183">
        <f>IF(N649="snížená",J649,0)</f>
        <v>0</v>
      </c>
      <c r="BG649" s="183">
        <f>IF(N649="zákl. přenesená",J649,0)</f>
        <v>0</v>
      </c>
      <c r="BH649" s="183">
        <f>IF(N649="sníž. přenesená",J649,0)</f>
        <v>0</v>
      </c>
      <c r="BI649" s="183">
        <f>IF(N649="nulová",J649,0)</f>
        <v>0</v>
      </c>
      <c r="BJ649" s="19" t="s">
        <v>90</v>
      </c>
      <c r="BK649" s="183">
        <f>ROUND(I649*H649,2)</f>
        <v>0</v>
      </c>
      <c r="BL649" s="19" t="s">
        <v>239</v>
      </c>
      <c r="BM649" s="182" t="s">
        <v>1108</v>
      </c>
    </row>
    <row r="650" s="12" customFormat="1" ht="22.8" customHeight="1">
      <c r="A650" s="12"/>
      <c r="B650" s="156"/>
      <c r="C650" s="12"/>
      <c r="D650" s="157" t="s">
        <v>84</v>
      </c>
      <c r="E650" s="167" t="s">
        <v>1109</v>
      </c>
      <c r="F650" s="167" t="s">
        <v>1110</v>
      </c>
      <c r="G650" s="12"/>
      <c r="H650" s="12"/>
      <c r="I650" s="159"/>
      <c r="J650" s="168">
        <f>BK650</f>
        <v>0</v>
      </c>
      <c r="K650" s="12"/>
      <c r="L650" s="156"/>
      <c r="M650" s="161"/>
      <c r="N650" s="162"/>
      <c r="O650" s="162"/>
      <c r="P650" s="163">
        <f>SUM(P651:P680)</f>
        <v>0</v>
      </c>
      <c r="Q650" s="162"/>
      <c r="R650" s="163">
        <f>SUM(R651:R680)</f>
        <v>0.10829800000000001</v>
      </c>
      <c r="S650" s="162"/>
      <c r="T650" s="164">
        <f>SUM(T651:T680)</f>
        <v>0</v>
      </c>
      <c r="U650" s="12"/>
      <c r="V650" s="12"/>
      <c r="W650" s="12"/>
      <c r="X650" s="12"/>
      <c r="Y650" s="12"/>
      <c r="Z650" s="12"/>
      <c r="AA650" s="12"/>
      <c r="AB650" s="12"/>
      <c r="AC650" s="12"/>
      <c r="AD650" s="12"/>
      <c r="AE650" s="12"/>
      <c r="AR650" s="157" t="s">
        <v>20</v>
      </c>
      <c r="AT650" s="165" t="s">
        <v>84</v>
      </c>
      <c r="AU650" s="165" t="s">
        <v>90</v>
      </c>
      <c r="AY650" s="157" t="s">
        <v>148</v>
      </c>
      <c r="BK650" s="166">
        <f>SUM(BK651:BK680)</f>
        <v>0</v>
      </c>
    </row>
    <row r="651" s="2" customFormat="1" ht="37.8" customHeight="1">
      <c r="A651" s="39"/>
      <c r="B651" s="169"/>
      <c r="C651" s="170" t="s">
        <v>1111</v>
      </c>
      <c r="D651" s="170" t="s">
        <v>150</v>
      </c>
      <c r="E651" s="171" t="s">
        <v>1112</v>
      </c>
      <c r="F651" s="172" t="s">
        <v>1113</v>
      </c>
      <c r="G651" s="173" t="s">
        <v>162</v>
      </c>
      <c r="H651" s="174">
        <v>3</v>
      </c>
      <c r="I651" s="175"/>
      <c r="J651" s="176">
        <f>ROUND(I651*H651,2)</f>
        <v>0</v>
      </c>
      <c r="K651" s="177"/>
      <c r="L651" s="40"/>
      <c r="M651" s="178" t="s">
        <v>1</v>
      </c>
      <c r="N651" s="179" t="s">
        <v>50</v>
      </c>
      <c r="O651" s="78"/>
      <c r="P651" s="180">
        <f>O651*H651</f>
        <v>0</v>
      </c>
      <c r="Q651" s="180">
        <v>0</v>
      </c>
      <c r="R651" s="180">
        <f>Q651*H651</f>
        <v>0</v>
      </c>
      <c r="S651" s="180">
        <v>0</v>
      </c>
      <c r="T651" s="181">
        <f>S651*H651</f>
        <v>0</v>
      </c>
      <c r="U651" s="39"/>
      <c r="V651" s="39"/>
      <c r="W651" s="39"/>
      <c r="X651" s="39"/>
      <c r="Y651" s="39"/>
      <c r="Z651" s="39"/>
      <c r="AA651" s="39"/>
      <c r="AB651" s="39"/>
      <c r="AC651" s="39"/>
      <c r="AD651" s="39"/>
      <c r="AE651" s="39"/>
      <c r="AR651" s="182" t="s">
        <v>239</v>
      </c>
      <c r="AT651" s="182" t="s">
        <v>150</v>
      </c>
      <c r="AU651" s="182" t="s">
        <v>20</v>
      </c>
      <c r="AY651" s="19" t="s">
        <v>148</v>
      </c>
      <c r="BE651" s="183">
        <f>IF(N651="základní",J651,0)</f>
        <v>0</v>
      </c>
      <c r="BF651" s="183">
        <f>IF(N651="snížená",J651,0)</f>
        <v>0</v>
      </c>
      <c r="BG651" s="183">
        <f>IF(N651="zákl. přenesená",J651,0)</f>
        <v>0</v>
      </c>
      <c r="BH651" s="183">
        <f>IF(N651="sníž. přenesená",J651,0)</f>
        <v>0</v>
      </c>
      <c r="BI651" s="183">
        <f>IF(N651="nulová",J651,0)</f>
        <v>0</v>
      </c>
      <c r="BJ651" s="19" t="s">
        <v>90</v>
      </c>
      <c r="BK651" s="183">
        <f>ROUND(I651*H651,2)</f>
        <v>0</v>
      </c>
      <c r="BL651" s="19" t="s">
        <v>239</v>
      </c>
      <c r="BM651" s="182" t="s">
        <v>1114</v>
      </c>
    </row>
    <row r="652" s="2" customFormat="1" ht="37.8" customHeight="1">
      <c r="A652" s="39"/>
      <c r="B652" s="169"/>
      <c r="C652" s="170" t="s">
        <v>1115</v>
      </c>
      <c r="D652" s="170" t="s">
        <v>150</v>
      </c>
      <c r="E652" s="171" t="s">
        <v>1116</v>
      </c>
      <c r="F652" s="172" t="s">
        <v>1117</v>
      </c>
      <c r="G652" s="173" t="s">
        <v>162</v>
      </c>
      <c r="H652" s="174">
        <v>1</v>
      </c>
      <c r="I652" s="175"/>
      <c r="J652" s="176">
        <f>ROUND(I652*H652,2)</f>
        <v>0</v>
      </c>
      <c r="K652" s="177"/>
      <c r="L652" s="40"/>
      <c r="M652" s="178" t="s">
        <v>1</v>
      </c>
      <c r="N652" s="179" t="s">
        <v>50</v>
      </c>
      <c r="O652" s="78"/>
      <c r="P652" s="180">
        <f>O652*H652</f>
        <v>0</v>
      </c>
      <c r="Q652" s="180">
        <v>0</v>
      </c>
      <c r="R652" s="180">
        <f>Q652*H652</f>
        <v>0</v>
      </c>
      <c r="S652" s="180">
        <v>0</v>
      </c>
      <c r="T652" s="181">
        <f>S652*H652</f>
        <v>0</v>
      </c>
      <c r="U652" s="39"/>
      <c r="V652" s="39"/>
      <c r="W652" s="39"/>
      <c r="X652" s="39"/>
      <c r="Y652" s="39"/>
      <c r="Z652" s="39"/>
      <c r="AA652" s="39"/>
      <c r="AB652" s="39"/>
      <c r="AC652" s="39"/>
      <c r="AD652" s="39"/>
      <c r="AE652" s="39"/>
      <c r="AR652" s="182" t="s">
        <v>239</v>
      </c>
      <c r="AT652" s="182" t="s">
        <v>150</v>
      </c>
      <c r="AU652" s="182" t="s">
        <v>20</v>
      </c>
      <c r="AY652" s="19" t="s">
        <v>148</v>
      </c>
      <c r="BE652" s="183">
        <f>IF(N652="základní",J652,0)</f>
        <v>0</v>
      </c>
      <c r="BF652" s="183">
        <f>IF(N652="snížená",J652,0)</f>
        <v>0</v>
      </c>
      <c r="BG652" s="183">
        <f>IF(N652="zákl. přenesená",J652,0)</f>
        <v>0</v>
      </c>
      <c r="BH652" s="183">
        <f>IF(N652="sníž. přenesená",J652,0)</f>
        <v>0</v>
      </c>
      <c r="BI652" s="183">
        <f>IF(N652="nulová",J652,0)</f>
        <v>0</v>
      </c>
      <c r="BJ652" s="19" t="s">
        <v>90</v>
      </c>
      <c r="BK652" s="183">
        <f>ROUND(I652*H652,2)</f>
        <v>0</v>
      </c>
      <c r="BL652" s="19" t="s">
        <v>239</v>
      </c>
      <c r="BM652" s="182" t="s">
        <v>1118</v>
      </c>
    </row>
    <row r="653" s="2" customFormat="1" ht="37.8" customHeight="1">
      <c r="A653" s="39"/>
      <c r="B653" s="169"/>
      <c r="C653" s="170" t="s">
        <v>1119</v>
      </c>
      <c r="D653" s="170" t="s">
        <v>150</v>
      </c>
      <c r="E653" s="171" t="s">
        <v>1120</v>
      </c>
      <c r="F653" s="172" t="s">
        <v>1121</v>
      </c>
      <c r="G653" s="173" t="s">
        <v>153</v>
      </c>
      <c r="H653" s="174">
        <v>2.2000000000000002</v>
      </c>
      <c r="I653" s="175"/>
      <c r="J653" s="176">
        <f>ROUND(I653*H653,2)</f>
        <v>0</v>
      </c>
      <c r="K653" s="177"/>
      <c r="L653" s="40"/>
      <c r="M653" s="178" t="s">
        <v>1</v>
      </c>
      <c r="N653" s="179" t="s">
        <v>50</v>
      </c>
      <c r="O653" s="78"/>
      <c r="P653" s="180">
        <f>O653*H653</f>
        <v>0</v>
      </c>
      <c r="Q653" s="180">
        <v>0.00048999999999999998</v>
      </c>
      <c r="R653" s="180">
        <f>Q653*H653</f>
        <v>0.001078</v>
      </c>
      <c r="S653" s="180">
        <v>0</v>
      </c>
      <c r="T653" s="181">
        <f>S653*H653</f>
        <v>0</v>
      </c>
      <c r="U653" s="39"/>
      <c r="V653" s="39"/>
      <c r="W653" s="39"/>
      <c r="X653" s="39"/>
      <c r="Y653" s="39"/>
      <c r="Z653" s="39"/>
      <c r="AA653" s="39"/>
      <c r="AB653" s="39"/>
      <c r="AC653" s="39"/>
      <c r="AD653" s="39"/>
      <c r="AE653" s="39"/>
      <c r="AR653" s="182" t="s">
        <v>239</v>
      </c>
      <c r="AT653" s="182" t="s">
        <v>150</v>
      </c>
      <c r="AU653" s="182" t="s">
        <v>20</v>
      </c>
      <c r="AY653" s="19" t="s">
        <v>148</v>
      </c>
      <c r="BE653" s="183">
        <f>IF(N653="základní",J653,0)</f>
        <v>0</v>
      </c>
      <c r="BF653" s="183">
        <f>IF(N653="snížená",J653,0)</f>
        <v>0</v>
      </c>
      <c r="BG653" s="183">
        <f>IF(N653="zákl. přenesená",J653,0)</f>
        <v>0</v>
      </c>
      <c r="BH653" s="183">
        <f>IF(N653="sníž. přenesená",J653,0)</f>
        <v>0</v>
      </c>
      <c r="BI653" s="183">
        <f>IF(N653="nulová",J653,0)</f>
        <v>0</v>
      </c>
      <c r="BJ653" s="19" t="s">
        <v>90</v>
      </c>
      <c r="BK653" s="183">
        <f>ROUND(I653*H653,2)</f>
        <v>0</v>
      </c>
      <c r="BL653" s="19" t="s">
        <v>239</v>
      </c>
      <c r="BM653" s="182" t="s">
        <v>1122</v>
      </c>
    </row>
    <row r="654" s="13" customFormat="1">
      <c r="A654" s="13"/>
      <c r="B654" s="184"/>
      <c r="C654" s="13"/>
      <c r="D654" s="185" t="s">
        <v>156</v>
      </c>
      <c r="E654" s="186" t="s">
        <v>1</v>
      </c>
      <c r="F654" s="187" t="s">
        <v>1123</v>
      </c>
      <c r="G654" s="13"/>
      <c r="H654" s="186" t="s">
        <v>1</v>
      </c>
      <c r="I654" s="188"/>
      <c r="J654" s="13"/>
      <c r="K654" s="13"/>
      <c r="L654" s="184"/>
      <c r="M654" s="189"/>
      <c r="N654" s="190"/>
      <c r="O654" s="190"/>
      <c r="P654" s="190"/>
      <c r="Q654" s="190"/>
      <c r="R654" s="190"/>
      <c r="S654" s="190"/>
      <c r="T654" s="191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T654" s="186" t="s">
        <v>156</v>
      </c>
      <c r="AU654" s="186" t="s">
        <v>20</v>
      </c>
      <c r="AV654" s="13" t="s">
        <v>90</v>
      </c>
      <c r="AW654" s="13" t="s">
        <v>41</v>
      </c>
      <c r="AX654" s="13" t="s">
        <v>85</v>
      </c>
      <c r="AY654" s="186" t="s">
        <v>148</v>
      </c>
    </row>
    <row r="655" s="14" customFormat="1">
      <c r="A655" s="14"/>
      <c r="B655" s="192"/>
      <c r="C655" s="14"/>
      <c r="D655" s="185" t="s">
        <v>156</v>
      </c>
      <c r="E655" s="193" t="s">
        <v>1</v>
      </c>
      <c r="F655" s="194" t="s">
        <v>1124</v>
      </c>
      <c r="G655" s="14"/>
      <c r="H655" s="195">
        <v>2.2000000000000002</v>
      </c>
      <c r="I655" s="196"/>
      <c r="J655" s="14"/>
      <c r="K655" s="14"/>
      <c r="L655" s="192"/>
      <c r="M655" s="197"/>
      <c r="N655" s="198"/>
      <c r="O655" s="198"/>
      <c r="P655" s="198"/>
      <c r="Q655" s="198"/>
      <c r="R655" s="198"/>
      <c r="S655" s="198"/>
      <c r="T655" s="199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T655" s="193" t="s">
        <v>156</v>
      </c>
      <c r="AU655" s="193" t="s">
        <v>20</v>
      </c>
      <c r="AV655" s="14" t="s">
        <v>20</v>
      </c>
      <c r="AW655" s="14" t="s">
        <v>41</v>
      </c>
      <c r="AX655" s="14" t="s">
        <v>85</v>
      </c>
      <c r="AY655" s="193" t="s">
        <v>148</v>
      </c>
    </row>
    <row r="656" s="15" customFormat="1">
      <c r="A656" s="15"/>
      <c r="B656" s="200"/>
      <c r="C656" s="15"/>
      <c r="D656" s="185" t="s">
        <v>156</v>
      </c>
      <c r="E656" s="201" t="s">
        <v>1</v>
      </c>
      <c r="F656" s="202" t="s">
        <v>159</v>
      </c>
      <c r="G656" s="15"/>
      <c r="H656" s="203">
        <v>2.2000000000000002</v>
      </c>
      <c r="I656" s="204"/>
      <c r="J656" s="15"/>
      <c r="K656" s="15"/>
      <c r="L656" s="200"/>
      <c r="M656" s="205"/>
      <c r="N656" s="206"/>
      <c r="O656" s="206"/>
      <c r="P656" s="206"/>
      <c r="Q656" s="206"/>
      <c r="R656" s="206"/>
      <c r="S656" s="206"/>
      <c r="T656" s="207"/>
      <c r="U656" s="15"/>
      <c r="V656" s="15"/>
      <c r="W656" s="15"/>
      <c r="X656" s="15"/>
      <c r="Y656" s="15"/>
      <c r="Z656" s="15"/>
      <c r="AA656" s="15"/>
      <c r="AB656" s="15"/>
      <c r="AC656" s="15"/>
      <c r="AD656" s="15"/>
      <c r="AE656" s="15"/>
      <c r="AT656" s="201" t="s">
        <v>156</v>
      </c>
      <c r="AU656" s="201" t="s">
        <v>20</v>
      </c>
      <c r="AV656" s="15" t="s">
        <v>154</v>
      </c>
      <c r="AW656" s="15" t="s">
        <v>41</v>
      </c>
      <c r="AX656" s="15" t="s">
        <v>90</v>
      </c>
      <c r="AY656" s="201" t="s">
        <v>148</v>
      </c>
    </row>
    <row r="657" s="2" customFormat="1" ht="16.5" customHeight="1">
      <c r="A657" s="39"/>
      <c r="B657" s="169"/>
      <c r="C657" s="216" t="s">
        <v>1125</v>
      </c>
      <c r="D657" s="216" t="s">
        <v>251</v>
      </c>
      <c r="E657" s="217" t="s">
        <v>1126</v>
      </c>
      <c r="F657" s="218" t="s">
        <v>1127</v>
      </c>
      <c r="G657" s="219" t="s">
        <v>153</v>
      </c>
      <c r="H657" s="220">
        <v>2.2000000000000002</v>
      </c>
      <c r="I657" s="221"/>
      <c r="J657" s="222">
        <f>ROUND(I657*H657,2)</f>
        <v>0</v>
      </c>
      <c r="K657" s="223"/>
      <c r="L657" s="224"/>
      <c r="M657" s="225" t="s">
        <v>1</v>
      </c>
      <c r="N657" s="226" t="s">
        <v>50</v>
      </c>
      <c r="O657" s="78"/>
      <c r="P657" s="180">
        <f>O657*H657</f>
        <v>0</v>
      </c>
      <c r="Q657" s="180">
        <v>0.015100000000000001</v>
      </c>
      <c r="R657" s="180">
        <f>Q657*H657</f>
        <v>0.033220000000000006</v>
      </c>
      <c r="S657" s="180">
        <v>0</v>
      </c>
      <c r="T657" s="181">
        <f>S657*H657</f>
        <v>0</v>
      </c>
      <c r="U657" s="39"/>
      <c r="V657" s="39"/>
      <c r="W657" s="39"/>
      <c r="X657" s="39"/>
      <c r="Y657" s="39"/>
      <c r="Z657" s="39"/>
      <c r="AA657" s="39"/>
      <c r="AB657" s="39"/>
      <c r="AC657" s="39"/>
      <c r="AD657" s="39"/>
      <c r="AE657" s="39"/>
      <c r="AR657" s="182" t="s">
        <v>317</v>
      </c>
      <c r="AT657" s="182" t="s">
        <v>251</v>
      </c>
      <c r="AU657" s="182" t="s">
        <v>20</v>
      </c>
      <c r="AY657" s="19" t="s">
        <v>148</v>
      </c>
      <c r="BE657" s="183">
        <f>IF(N657="základní",J657,0)</f>
        <v>0</v>
      </c>
      <c r="BF657" s="183">
        <f>IF(N657="snížená",J657,0)</f>
        <v>0</v>
      </c>
      <c r="BG657" s="183">
        <f>IF(N657="zákl. přenesená",J657,0)</f>
        <v>0</v>
      </c>
      <c r="BH657" s="183">
        <f>IF(N657="sníž. přenesená",J657,0)</f>
        <v>0</v>
      </c>
      <c r="BI657" s="183">
        <f>IF(N657="nulová",J657,0)</f>
        <v>0</v>
      </c>
      <c r="BJ657" s="19" t="s">
        <v>90</v>
      </c>
      <c r="BK657" s="183">
        <f>ROUND(I657*H657,2)</f>
        <v>0</v>
      </c>
      <c r="BL657" s="19" t="s">
        <v>239</v>
      </c>
      <c r="BM657" s="182" t="s">
        <v>1128</v>
      </c>
    </row>
    <row r="658" s="13" customFormat="1">
      <c r="A658" s="13"/>
      <c r="B658" s="184"/>
      <c r="C658" s="13"/>
      <c r="D658" s="185" t="s">
        <v>156</v>
      </c>
      <c r="E658" s="186" t="s">
        <v>1</v>
      </c>
      <c r="F658" s="187" t="s">
        <v>1129</v>
      </c>
      <c r="G658" s="13"/>
      <c r="H658" s="186" t="s">
        <v>1</v>
      </c>
      <c r="I658" s="188"/>
      <c r="J658" s="13"/>
      <c r="K658" s="13"/>
      <c r="L658" s="184"/>
      <c r="M658" s="189"/>
      <c r="N658" s="190"/>
      <c r="O658" s="190"/>
      <c r="P658" s="190"/>
      <c r="Q658" s="190"/>
      <c r="R658" s="190"/>
      <c r="S658" s="190"/>
      <c r="T658" s="191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T658" s="186" t="s">
        <v>156</v>
      </c>
      <c r="AU658" s="186" t="s">
        <v>20</v>
      </c>
      <c r="AV658" s="13" t="s">
        <v>90</v>
      </c>
      <c r="AW658" s="13" t="s">
        <v>41</v>
      </c>
      <c r="AX658" s="13" t="s">
        <v>85</v>
      </c>
      <c r="AY658" s="186" t="s">
        <v>148</v>
      </c>
    </row>
    <row r="659" s="13" customFormat="1">
      <c r="A659" s="13"/>
      <c r="B659" s="184"/>
      <c r="C659" s="13"/>
      <c r="D659" s="185" t="s">
        <v>156</v>
      </c>
      <c r="E659" s="186" t="s">
        <v>1</v>
      </c>
      <c r="F659" s="187" t="s">
        <v>1130</v>
      </c>
      <c r="G659" s="13"/>
      <c r="H659" s="186" t="s">
        <v>1</v>
      </c>
      <c r="I659" s="188"/>
      <c r="J659" s="13"/>
      <c r="K659" s="13"/>
      <c r="L659" s="184"/>
      <c r="M659" s="189"/>
      <c r="N659" s="190"/>
      <c r="O659" s="190"/>
      <c r="P659" s="190"/>
      <c r="Q659" s="190"/>
      <c r="R659" s="190"/>
      <c r="S659" s="190"/>
      <c r="T659" s="191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T659" s="186" t="s">
        <v>156</v>
      </c>
      <c r="AU659" s="186" t="s">
        <v>20</v>
      </c>
      <c r="AV659" s="13" t="s">
        <v>90</v>
      </c>
      <c r="AW659" s="13" t="s">
        <v>41</v>
      </c>
      <c r="AX659" s="13" t="s">
        <v>85</v>
      </c>
      <c r="AY659" s="186" t="s">
        <v>148</v>
      </c>
    </row>
    <row r="660" s="13" customFormat="1">
      <c r="A660" s="13"/>
      <c r="B660" s="184"/>
      <c r="C660" s="13"/>
      <c r="D660" s="185" t="s">
        <v>156</v>
      </c>
      <c r="E660" s="186" t="s">
        <v>1</v>
      </c>
      <c r="F660" s="187" t="s">
        <v>1131</v>
      </c>
      <c r="G660" s="13"/>
      <c r="H660" s="186" t="s">
        <v>1</v>
      </c>
      <c r="I660" s="188"/>
      <c r="J660" s="13"/>
      <c r="K660" s="13"/>
      <c r="L660" s="184"/>
      <c r="M660" s="189"/>
      <c r="N660" s="190"/>
      <c r="O660" s="190"/>
      <c r="P660" s="190"/>
      <c r="Q660" s="190"/>
      <c r="R660" s="190"/>
      <c r="S660" s="190"/>
      <c r="T660" s="191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T660" s="186" t="s">
        <v>156</v>
      </c>
      <c r="AU660" s="186" t="s">
        <v>20</v>
      </c>
      <c r="AV660" s="13" t="s">
        <v>90</v>
      </c>
      <c r="AW660" s="13" t="s">
        <v>41</v>
      </c>
      <c r="AX660" s="13" t="s">
        <v>85</v>
      </c>
      <c r="AY660" s="186" t="s">
        <v>148</v>
      </c>
    </row>
    <row r="661" s="14" customFormat="1">
      <c r="A661" s="14"/>
      <c r="B661" s="192"/>
      <c r="C661" s="14"/>
      <c r="D661" s="185" t="s">
        <v>156</v>
      </c>
      <c r="E661" s="193" t="s">
        <v>1</v>
      </c>
      <c r="F661" s="194" t="s">
        <v>1132</v>
      </c>
      <c r="G661" s="14"/>
      <c r="H661" s="195">
        <v>2.2000000000000002</v>
      </c>
      <c r="I661" s="196"/>
      <c r="J661" s="14"/>
      <c r="K661" s="14"/>
      <c r="L661" s="192"/>
      <c r="M661" s="197"/>
      <c r="N661" s="198"/>
      <c r="O661" s="198"/>
      <c r="P661" s="198"/>
      <c r="Q661" s="198"/>
      <c r="R661" s="198"/>
      <c r="S661" s="198"/>
      <c r="T661" s="199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T661" s="193" t="s">
        <v>156</v>
      </c>
      <c r="AU661" s="193" t="s">
        <v>20</v>
      </c>
      <c r="AV661" s="14" t="s">
        <v>20</v>
      </c>
      <c r="AW661" s="14" t="s">
        <v>41</v>
      </c>
      <c r="AX661" s="14" t="s">
        <v>85</v>
      </c>
      <c r="AY661" s="193" t="s">
        <v>148</v>
      </c>
    </row>
    <row r="662" s="15" customFormat="1">
      <c r="A662" s="15"/>
      <c r="B662" s="200"/>
      <c r="C662" s="15"/>
      <c r="D662" s="185" t="s">
        <v>156</v>
      </c>
      <c r="E662" s="201" t="s">
        <v>1</v>
      </c>
      <c r="F662" s="202" t="s">
        <v>159</v>
      </c>
      <c r="G662" s="15"/>
      <c r="H662" s="203">
        <v>2.2000000000000002</v>
      </c>
      <c r="I662" s="204"/>
      <c r="J662" s="15"/>
      <c r="K662" s="15"/>
      <c r="L662" s="200"/>
      <c r="M662" s="205"/>
      <c r="N662" s="206"/>
      <c r="O662" s="206"/>
      <c r="P662" s="206"/>
      <c r="Q662" s="206"/>
      <c r="R662" s="206"/>
      <c r="S662" s="206"/>
      <c r="T662" s="207"/>
      <c r="U662" s="15"/>
      <c r="V662" s="15"/>
      <c r="W662" s="15"/>
      <c r="X662" s="15"/>
      <c r="Y662" s="15"/>
      <c r="Z662" s="15"/>
      <c r="AA662" s="15"/>
      <c r="AB662" s="15"/>
      <c r="AC662" s="15"/>
      <c r="AD662" s="15"/>
      <c r="AE662" s="15"/>
      <c r="AT662" s="201" t="s">
        <v>156</v>
      </c>
      <c r="AU662" s="201" t="s">
        <v>20</v>
      </c>
      <c r="AV662" s="15" t="s">
        <v>154</v>
      </c>
      <c r="AW662" s="15" t="s">
        <v>41</v>
      </c>
      <c r="AX662" s="15" t="s">
        <v>90</v>
      </c>
      <c r="AY662" s="201" t="s">
        <v>148</v>
      </c>
    </row>
    <row r="663" s="2" customFormat="1" ht="24.15" customHeight="1">
      <c r="A663" s="39"/>
      <c r="B663" s="169"/>
      <c r="C663" s="216" t="s">
        <v>1133</v>
      </c>
      <c r="D663" s="216" t="s">
        <v>251</v>
      </c>
      <c r="E663" s="217" t="s">
        <v>1134</v>
      </c>
      <c r="F663" s="218" t="s">
        <v>1135</v>
      </c>
      <c r="G663" s="219" t="s">
        <v>178</v>
      </c>
      <c r="H663" s="220">
        <v>6.4000000000000004</v>
      </c>
      <c r="I663" s="221"/>
      <c r="J663" s="222">
        <f>ROUND(I663*H663,2)</f>
        <v>0</v>
      </c>
      <c r="K663" s="223"/>
      <c r="L663" s="224"/>
      <c r="M663" s="225" t="s">
        <v>1</v>
      </c>
      <c r="N663" s="226" t="s">
        <v>50</v>
      </c>
      <c r="O663" s="78"/>
      <c r="P663" s="180">
        <f>O663*H663</f>
        <v>0</v>
      </c>
      <c r="Q663" s="180">
        <v>0</v>
      </c>
      <c r="R663" s="180">
        <f>Q663*H663</f>
        <v>0</v>
      </c>
      <c r="S663" s="180">
        <v>0</v>
      </c>
      <c r="T663" s="181">
        <f>S663*H663</f>
        <v>0</v>
      </c>
      <c r="U663" s="39"/>
      <c r="V663" s="39"/>
      <c r="W663" s="39"/>
      <c r="X663" s="39"/>
      <c r="Y663" s="39"/>
      <c r="Z663" s="39"/>
      <c r="AA663" s="39"/>
      <c r="AB663" s="39"/>
      <c r="AC663" s="39"/>
      <c r="AD663" s="39"/>
      <c r="AE663" s="39"/>
      <c r="AR663" s="182" t="s">
        <v>317</v>
      </c>
      <c r="AT663" s="182" t="s">
        <v>251</v>
      </c>
      <c r="AU663" s="182" t="s">
        <v>20</v>
      </c>
      <c r="AY663" s="19" t="s">
        <v>148</v>
      </c>
      <c r="BE663" s="183">
        <f>IF(N663="základní",J663,0)</f>
        <v>0</v>
      </c>
      <c r="BF663" s="183">
        <f>IF(N663="snížená",J663,0)</f>
        <v>0</v>
      </c>
      <c r="BG663" s="183">
        <f>IF(N663="zákl. přenesená",J663,0)</f>
        <v>0</v>
      </c>
      <c r="BH663" s="183">
        <f>IF(N663="sníž. přenesená",J663,0)</f>
        <v>0</v>
      </c>
      <c r="BI663" s="183">
        <f>IF(N663="nulová",J663,0)</f>
        <v>0</v>
      </c>
      <c r="BJ663" s="19" t="s">
        <v>90</v>
      </c>
      <c r="BK663" s="183">
        <f>ROUND(I663*H663,2)</f>
        <v>0</v>
      </c>
      <c r="BL663" s="19" t="s">
        <v>239</v>
      </c>
      <c r="BM663" s="182" t="s">
        <v>1136</v>
      </c>
    </row>
    <row r="664" s="14" customFormat="1">
      <c r="A664" s="14"/>
      <c r="B664" s="192"/>
      <c r="C664" s="14"/>
      <c r="D664" s="185" t="s">
        <v>156</v>
      </c>
      <c r="E664" s="193" t="s">
        <v>1</v>
      </c>
      <c r="F664" s="194" t="s">
        <v>1137</v>
      </c>
      <c r="G664" s="14"/>
      <c r="H664" s="195">
        <v>6.4000000000000004</v>
      </c>
      <c r="I664" s="196"/>
      <c r="J664" s="14"/>
      <c r="K664" s="14"/>
      <c r="L664" s="192"/>
      <c r="M664" s="197"/>
      <c r="N664" s="198"/>
      <c r="O664" s="198"/>
      <c r="P664" s="198"/>
      <c r="Q664" s="198"/>
      <c r="R664" s="198"/>
      <c r="S664" s="198"/>
      <c r="T664" s="199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T664" s="193" t="s">
        <v>156</v>
      </c>
      <c r="AU664" s="193" t="s">
        <v>20</v>
      </c>
      <c r="AV664" s="14" t="s">
        <v>20</v>
      </c>
      <c r="AW664" s="14" t="s">
        <v>41</v>
      </c>
      <c r="AX664" s="14" t="s">
        <v>85</v>
      </c>
      <c r="AY664" s="193" t="s">
        <v>148</v>
      </c>
    </row>
    <row r="665" s="15" customFormat="1">
      <c r="A665" s="15"/>
      <c r="B665" s="200"/>
      <c r="C665" s="15"/>
      <c r="D665" s="185" t="s">
        <v>156</v>
      </c>
      <c r="E665" s="201" t="s">
        <v>1</v>
      </c>
      <c r="F665" s="202" t="s">
        <v>159</v>
      </c>
      <c r="G665" s="15"/>
      <c r="H665" s="203">
        <v>6.4000000000000004</v>
      </c>
      <c r="I665" s="204"/>
      <c r="J665" s="15"/>
      <c r="K665" s="15"/>
      <c r="L665" s="200"/>
      <c r="M665" s="205"/>
      <c r="N665" s="206"/>
      <c r="O665" s="206"/>
      <c r="P665" s="206"/>
      <c r="Q665" s="206"/>
      <c r="R665" s="206"/>
      <c r="S665" s="206"/>
      <c r="T665" s="207"/>
      <c r="U665" s="15"/>
      <c r="V665" s="15"/>
      <c r="W665" s="15"/>
      <c r="X665" s="15"/>
      <c r="Y665" s="15"/>
      <c r="Z665" s="15"/>
      <c r="AA665" s="15"/>
      <c r="AB665" s="15"/>
      <c r="AC665" s="15"/>
      <c r="AD665" s="15"/>
      <c r="AE665" s="15"/>
      <c r="AT665" s="201" t="s">
        <v>156</v>
      </c>
      <c r="AU665" s="201" t="s">
        <v>20</v>
      </c>
      <c r="AV665" s="15" t="s">
        <v>154</v>
      </c>
      <c r="AW665" s="15" t="s">
        <v>41</v>
      </c>
      <c r="AX665" s="15" t="s">
        <v>90</v>
      </c>
      <c r="AY665" s="201" t="s">
        <v>148</v>
      </c>
    </row>
    <row r="666" s="2" customFormat="1" ht="24.15" customHeight="1">
      <c r="A666" s="39"/>
      <c r="B666" s="169"/>
      <c r="C666" s="170" t="s">
        <v>1138</v>
      </c>
      <c r="D666" s="170" t="s">
        <v>150</v>
      </c>
      <c r="E666" s="171" t="s">
        <v>1139</v>
      </c>
      <c r="F666" s="172" t="s">
        <v>1140</v>
      </c>
      <c r="G666" s="173" t="s">
        <v>162</v>
      </c>
      <c r="H666" s="174">
        <v>1</v>
      </c>
      <c r="I666" s="175"/>
      <c r="J666" s="176">
        <f>ROUND(I666*H666,2)</f>
        <v>0</v>
      </c>
      <c r="K666" s="177"/>
      <c r="L666" s="40"/>
      <c r="M666" s="178" t="s">
        <v>1</v>
      </c>
      <c r="N666" s="179" t="s">
        <v>50</v>
      </c>
      <c r="O666" s="78"/>
      <c r="P666" s="180">
        <f>O666*H666</f>
        <v>0</v>
      </c>
      <c r="Q666" s="180">
        <v>0</v>
      </c>
      <c r="R666" s="180">
        <f>Q666*H666</f>
        <v>0</v>
      </c>
      <c r="S666" s="180">
        <v>0</v>
      </c>
      <c r="T666" s="181">
        <f>S666*H666</f>
        <v>0</v>
      </c>
      <c r="U666" s="39"/>
      <c r="V666" s="39"/>
      <c r="W666" s="39"/>
      <c r="X666" s="39"/>
      <c r="Y666" s="39"/>
      <c r="Z666" s="39"/>
      <c r="AA666" s="39"/>
      <c r="AB666" s="39"/>
      <c r="AC666" s="39"/>
      <c r="AD666" s="39"/>
      <c r="AE666" s="39"/>
      <c r="AR666" s="182" t="s">
        <v>239</v>
      </c>
      <c r="AT666" s="182" t="s">
        <v>150</v>
      </c>
      <c r="AU666" s="182" t="s">
        <v>20</v>
      </c>
      <c r="AY666" s="19" t="s">
        <v>148</v>
      </c>
      <c r="BE666" s="183">
        <f>IF(N666="základní",J666,0)</f>
        <v>0</v>
      </c>
      <c r="BF666" s="183">
        <f>IF(N666="snížená",J666,0)</f>
        <v>0</v>
      </c>
      <c r="BG666" s="183">
        <f>IF(N666="zákl. přenesená",J666,0)</f>
        <v>0</v>
      </c>
      <c r="BH666" s="183">
        <f>IF(N666="sníž. přenesená",J666,0)</f>
        <v>0</v>
      </c>
      <c r="BI666" s="183">
        <f>IF(N666="nulová",J666,0)</f>
        <v>0</v>
      </c>
      <c r="BJ666" s="19" t="s">
        <v>90</v>
      </c>
      <c r="BK666" s="183">
        <f>ROUND(I666*H666,2)</f>
        <v>0</v>
      </c>
      <c r="BL666" s="19" t="s">
        <v>239</v>
      </c>
      <c r="BM666" s="182" t="s">
        <v>1141</v>
      </c>
    </row>
    <row r="667" s="13" customFormat="1">
      <c r="A667" s="13"/>
      <c r="B667" s="184"/>
      <c r="C667" s="13"/>
      <c r="D667" s="185" t="s">
        <v>156</v>
      </c>
      <c r="E667" s="186" t="s">
        <v>1</v>
      </c>
      <c r="F667" s="187" t="s">
        <v>1142</v>
      </c>
      <c r="G667" s="13"/>
      <c r="H667" s="186" t="s">
        <v>1</v>
      </c>
      <c r="I667" s="188"/>
      <c r="J667" s="13"/>
      <c r="K667" s="13"/>
      <c r="L667" s="184"/>
      <c r="M667" s="189"/>
      <c r="N667" s="190"/>
      <c r="O667" s="190"/>
      <c r="P667" s="190"/>
      <c r="Q667" s="190"/>
      <c r="R667" s="190"/>
      <c r="S667" s="190"/>
      <c r="T667" s="191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T667" s="186" t="s">
        <v>156</v>
      </c>
      <c r="AU667" s="186" t="s">
        <v>20</v>
      </c>
      <c r="AV667" s="13" t="s">
        <v>90</v>
      </c>
      <c r="AW667" s="13" t="s">
        <v>41</v>
      </c>
      <c r="AX667" s="13" t="s">
        <v>85</v>
      </c>
      <c r="AY667" s="186" t="s">
        <v>148</v>
      </c>
    </row>
    <row r="668" s="13" customFormat="1">
      <c r="A668" s="13"/>
      <c r="B668" s="184"/>
      <c r="C668" s="13"/>
      <c r="D668" s="185" t="s">
        <v>156</v>
      </c>
      <c r="E668" s="186" t="s">
        <v>1</v>
      </c>
      <c r="F668" s="187" t="s">
        <v>1143</v>
      </c>
      <c r="G668" s="13"/>
      <c r="H668" s="186" t="s">
        <v>1</v>
      </c>
      <c r="I668" s="188"/>
      <c r="J668" s="13"/>
      <c r="K668" s="13"/>
      <c r="L668" s="184"/>
      <c r="M668" s="189"/>
      <c r="N668" s="190"/>
      <c r="O668" s="190"/>
      <c r="P668" s="190"/>
      <c r="Q668" s="190"/>
      <c r="R668" s="190"/>
      <c r="S668" s="190"/>
      <c r="T668" s="191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T668" s="186" t="s">
        <v>156</v>
      </c>
      <c r="AU668" s="186" t="s">
        <v>20</v>
      </c>
      <c r="AV668" s="13" t="s">
        <v>90</v>
      </c>
      <c r="AW668" s="13" t="s">
        <v>41</v>
      </c>
      <c r="AX668" s="13" t="s">
        <v>85</v>
      </c>
      <c r="AY668" s="186" t="s">
        <v>148</v>
      </c>
    </row>
    <row r="669" s="14" customFormat="1">
      <c r="A669" s="14"/>
      <c r="B669" s="192"/>
      <c r="C669" s="14"/>
      <c r="D669" s="185" t="s">
        <v>156</v>
      </c>
      <c r="E669" s="193" t="s">
        <v>1</v>
      </c>
      <c r="F669" s="194" t="s">
        <v>90</v>
      </c>
      <c r="G669" s="14"/>
      <c r="H669" s="195">
        <v>1</v>
      </c>
      <c r="I669" s="196"/>
      <c r="J669" s="14"/>
      <c r="K669" s="14"/>
      <c r="L669" s="192"/>
      <c r="M669" s="197"/>
      <c r="N669" s="198"/>
      <c r="O669" s="198"/>
      <c r="P669" s="198"/>
      <c r="Q669" s="198"/>
      <c r="R669" s="198"/>
      <c r="S669" s="198"/>
      <c r="T669" s="199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T669" s="193" t="s">
        <v>156</v>
      </c>
      <c r="AU669" s="193" t="s">
        <v>20</v>
      </c>
      <c r="AV669" s="14" t="s">
        <v>20</v>
      </c>
      <c r="AW669" s="14" t="s">
        <v>41</v>
      </c>
      <c r="AX669" s="14" t="s">
        <v>85</v>
      </c>
      <c r="AY669" s="193" t="s">
        <v>148</v>
      </c>
    </row>
    <row r="670" s="15" customFormat="1">
      <c r="A670" s="15"/>
      <c r="B670" s="200"/>
      <c r="C670" s="15"/>
      <c r="D670" s="185" t="s">
        <v>156</v>
      </c>
      <c r="E670" s="201" t="s">
        <v>1</v>
      </c>
      <c r="F670" s="202" t="s">
        <v>159</v>
      </c>
      <c r="G670" s="15"/>
      <c r="H670" s="203">
        <v>1</v>
      </c>
      <c r="I670" s="204"/>
      <c r="J670" s="15"/>
      <c r="K670" s="15"/>
      <c r="L670" s="200"/>
      <c r="M670" s="205"/>
      <c r="N670" s="206"/>
      <c r="O670" s="206"/>
      <c r="P670" s="206"/>
      <c r="Q670" s="206"/>
      <c r="R670" s="206"/>
      <c r="S670" s="206"/>
      <c r="T670" s="207"/>
      <c r="U670" s="15"/>
      <c r="V670" s="15"/>
      <c r="W670" s="15"/>
      <c r="X670" s="15"/>
      <c r="Y670" s="15"/>
      <c r="Z670" s="15"/>
      <c r="AA670" s="15"/>
      <c r="AB670" s="15"/>
      <c r="AC670" s="15"/>
      <c r="AD670" s="15"/>
      <c r="AE670" s="15"/>
      <c r="AT670" s="201" t="s">
        <v>156</v>
      </c>
      <c r="AU670" s="201" t="s">
        <v>20</v>
      </c>
      <c r="AV670" s="15" t="s">
        <v>154</v>
      </c>
      <c r="AW670" s="15" t="s">
        <v>41</v>
      </c>
      <c r="AX670" s="15" t="s">
        <v>90</v>
      </c>
      <c r="AY670" s="201" t="s">
        <v>148</v>
      </c>
    </row>
    <row r="671" s="2" customFormat="1" ht="37.8" customHeight="1">
      <c r="A671" s="39"/>
      <c r="B671" s="169"/>
      <c r="C671" s="216" t="s">
        <v>1144</v>
      </c>
      <c r="D671" s="216" t="s">
        <v>251</v>
      </c>
      <c r="E671" s="217" t="s">
        <v>1145</v>
      </c>
      <c r="F671" s="218" t="s">
        <v>1146</v>
      </c>
      <c r="G671" s="219" t="s">
        <v>162</v>
      </c>
      <c r="H671" s="220">
        <v>1</v>
      </c>
      <c r="I671" s="221"/>
      <c r="J671" s="222">
        <f>ROUND(I671*H671,2)</f>
        <v>0</v>
      </c>
      <c r="K671" s="223"/>
      <c r="L671" s="224"/>
      <c r="M671" s="225" t="s">
        <v>1</v>
      </c>
      <c r="N671" s="226" t="s">
        <v>50</v>
      </c>
      <c r="O671" s="78"/>
      <c r="P671" s="180">
        <f>O671*H671</f>
        <v>0</v>
      </c>
      <c r="Q671" s="180">
        <v>0.073999999999999996</v>
      </c>
      <c r="R671" s="180">
        <f>Q671*H671</f>
        <v>0.073999999999999996</v>
      </c>
      <c r="S671" s="180">
        <v>0</v>
      </c>
      <c r="T671" s="181">
        <f>S671*H671</f>
        <v>0</v>
      </c>
      <c r="U671" s="39"/>
      <c r="V671" s="39"/>
      <c r="W671" s="39"/>
      <c r="X671" s="39"/>
      <c r="Y671" s="39"/>
      <c r="Z671" s="39"/>
      <c r="AA671" s="39"/>
      <c r="AB671" s="39"/>
      <c r="AC671" s="39"/>
      <c r="AD671" s="39"/>
      <c r="AE671" s="39"/>
      <c r="AR671" s="182" t="s">
        <v>317</v>
      </c>
      <c r="AT671" s="182" t="s">
        <v>251</v>
      </c>
      <c r="AU671" s="182" t="s">
        <v>20</v>
      </c>
      <c r="AY671" s="19" t="s">
        <v>148</v>
      </c>
      <c r="BE671" s="183">
        <f>IF(N671="základní",J671,0)</f>
        <v>0</v>
      </c>
      <c r="BF671" s="183">
        <f>IF(N671="snížená",J671,0)</f>
        <v>0</v>
      </c>
      <c r="BG671" s="183">
        <f>IF(N671="zákl. přenesená",J671,0)</f>
        <v>0</v>
      </c>
      <c r="BH671" s="183">
        <f>IF(N671="sníž. přenesená",J671,0)</f>
        <v>0</v>
      </c>
      <c r="BI671" s="183">
        <f>IF(N671="nulová",J671,0)</f>
        <v>0</v>
      </c>
      <c r="BJ671" s="19" t="s">
        <v>90</v>
      </c>
      <c r="BK671" s="183">
        <f>ROUND(I671*H671,2)</f>
        <v>0</v>
      </c>
      <c r="BL671" s="19" t="s">
        <v>239</v>
      </c>
      <c r="BM671" s="182" t="s">
        <v>1147</v>
      </c>
    </row>
    <row r="672" s="2" customFormat="1" ht="24.15" customHeight="1">
      <c r="A672" s="39"/>
      <c r="B672" s="169"/>
      <c r="C672" s="170" t="s">
        <v>1148</v>
      </c>
      <c r="D672" s="170" t="s">
        <v>150</v>
      </c>
      <c r="E672" s="171" t="s">
        <v>1149</v>
      </c>
      <c r="F672" s="172" t="s">
        <v>1150</v>
      </c>
      <c r="G672" s="173" t="s">
        <v>162</v>
      </c>
      <c r="H672" s="174">
        <v>1</v>
      </c>
      <c r="I672" s="175"/>
      <c r="J672" s="176">
        <f>ROUND(I672*H672,2)</f>
        <v>0</v>
      </c>
      <c r="K672" s="177"/>
      <c r="L672" s="40"/>
      <c r="M672" s="178" t="s">
        <v>1</v>
      </c>
      <c r="N672" s="179" t="s">
        <v>50</v>
      </c>
      <c r="O672" s="78"/>
      <c r="P672" s="180">
        <f>O672*H672</f>
        <v>0</v>
      </c>
      <c r="Q672" s="180">
        <v>0</v>
      </c>
      <c r="R672" s="180">
        <f>Q672*H672</f>
        <v>0</v>
      </c>
      <c r="S672" s="180">
        <v>0</v>
      </c>
      <c r="T672" s="181">
        <f>S672*H672</f>
        <v>0</v>
      </c>
      <c r="U672" s="39"/>
      <c r="V672" s="39"/>
      <c r="W672" s="39"/>
      <c r="X672" s="39"/>
      <c r="Y672" s="39"/>
      <c r="Z672" s="39"/>
      <c r="AA672" s="39"/>
      <c r="AB672" s="39"/>
      <c r="AC672" s="39"/>
      <c r="AD672" s="39"/>
      <c r="AE672" s="39"/>
      <c r="AR672" s="182" t="s">
        <v>239</v>
      </c>
      <c r="AT672" s="182" t="s">
        <v>150</v>
      </c>
      <c r="AU672" s="182" t="s">
        <v>20</v>
      </c>
      <c r="AY672" s="19" t="s">
        <v>148</v>
      </c>
      <c r="BE672" s="183">
        <f>IF(N672="základní",J672,0)</f>
        <v>0</v>
      </c>
      <c r="BF672" s="183">
        <f>IF(N672="snížená",J672,0)</f>
        <v>0</v>
      </c>
      <c r="BG672" s="183">
        <f>IF(N672="zákl. přenesená",J672,0)</f>
        <v>0</v>
      </c>
      <c r="BH672" s="183">
        <f>IF(N672="sníž. přenesená",J672,0)</f>
        <v>0</v>
      </c>
      <c r="BI672" s="183">
        <f>IF(N672="nulová",J672,0)</f>
        <v>0</v>
      </c>
      <c r="BJ672" s="19" t="s">
        <v>90</v>
      </c>
      <c r="BK672" s="183">
        <f>ROUND(I672*H672,2)</f>
        <v>0</v>
      </c>
      <c r="BL672" s="19" t="s">
        <v>239</v>
      </c>
      <c r="BM672" s="182" t="s">
        <v>1151</v>
      </c>
    </row>
    <row r="673" s="2" customFormat="1" ht="33" customHeight="1">
      <c r="A673" s="39"/>
      <c r="B673" s="169"/>
      <c r="C673" s="216" t="s">
        <v>1152</v>
      </c>
      <c r="D673" s="216" t="s">
        <v>251</v>
      </c>
      <c r="E673" s="217" t="s">
        <v>1153</v>
      </c>
      <c r="F673" s="218" t="s">
        <v>1154</v>
      </c>
      <c r="G673" s="219" t="s">
        <v>162</v>
      </c>
      <c r="H673" s="220">
        <v>1</v>
      </c>
      <c r="I673" s="221"/>
      <c r="J673" s="222">
        <f>ROUND(I673*H673,2)</f>
        <v>0</v>
      </c>
      <c r="K673" s="223"/>
      <c r="L673" s="224"/>
      <c r="M673" s="225" t="s">
        <v>1</v>
      </c>
      <c r="N673" s="226" t="s">
        <v>50</v>
      </c>
      <c r="O673" s="78"/>
      <c r="P673" s="180">
        <f>O673*H673</f>
        <v>0</v>
      </c>
      <c r="Q673" s="180">
        <v>0</v>
      </c>
      <c r="R673" s="180">
        <f>Q673*H673</f>
        <v>0</v>
      </c>
      <c r="S673" s="180">
        <v>0</v>
      </c>
      <c r="T673" s="181">
        <f>S673*H673</f>
        <v>0</v>
      </c>
      <c r="U673" s="39"/>
      <c r="V673" s="39"/>
      <c r="W673" s="39"/>
      <c r="X673" s="39"/>
      <c r="Y673" s="39"/>
      <c r="Z673" s="39"/>
      <c r="AA673" s="39"/>
      <c r="AB673" s="39"/>
      <c r="AC673" s="39"/>
      <c r="AD673" s="39"/>
      <c r="AE673" s="39"/>
      <c r="AR673" s="182" t="s">
        <v>317</v>
      </c>
      <c r="AT673" s="182" t="s">
        <v>251</v>
      </c>
      <c r="AU673" s="182" t="s">
        <v>20</v>
      </c>
      <c r="AY673" s="19" t="s">
        <v>148</v>
      </c>
      <c r="BE673" s="183">
        <f>IF(N673="základní",J673,0)</f>
        <v>0</v>
      </c>
      <c r="BF673" s="183">
        <f>IF(N673="snížená",J673,0)</f>
        <v>0</v>
      </c>
      <c r="BG673" s="183">
        <f>IF(N673="zákl. přenesená",J673,0)</f>
        <v>0</v>
      </c>
      <c r="BH673" s="183">
        <f>IF(N673="sníž. přenesená",J673,0)</f>
        <v>0</v>
      </c>
      <c r="BI673" s="183">
        <f>IF(N673="nulová",J673,0)</f>
        <v>0</v>
      </c>
      <c r="BJ673" s="19" t="s">
        <v>90</v>
      </c>
      <c r="BK673" s="183">
        <f>ROUND(I673*H673,2)</f>
        <v>0</v>
      </c>
      <c r="BL673" s="19" t="s">
        <v>239</v>
      </c>
      <c r="BM673" s="182" t="s">
        <v>1155</v>
      </c>
    </row>
    <row r="674" s="2" customFormat="1" ht="24.15" customHeight="1">
      <c r="A674" s="39"/>
      <c r="B674" s="169"/>
      <c r="C674" s="170" t="s">
        <v>1156</v>
      </c>
      <c r="D674" s="170" t="s">
        <v>150</v>
      </c>
      <c r="E674" s="171" t="s">
        <v>1157</v>
      </c>
      <c r="F674" s="172" t="s">
        <v>1158</v>
      </c>
      <c r="G674" s="173" t="s">
        <v>162</v>
      </c>
      <c r="H674" s="174">
        <v>3</v>
      </c>
      <c r="I674" s="175"/>
      <c r="J674" s="176">
        <f>ROUND(I674*H674,2)</f>
        <v>0</v>
      </c>
      <c r="K674" s="177"/>
      <c r="L674" s="40"/>
      <c r="M674" s="178" t="s">
        <v>1</v>
      </c>
      <c r="N674" s="179" t="s">
        <v>50</v>
      </c>
      <c r="O674" s="78"/>
      <c r="P674" s="180">
        <f>O674*H674</f>
        <v>0</v>
      </c>
      <c r="Q674" s="180">
        <v>0</v>
      </c>
      <c r="R674" s="180">
        <f>Q674*H674</f>
        <v>0</v>
      </c>
      <c r="S674" s="180">
        <v>0</v>
      </c>
      <c r="T674" s="181">
        <f>S674*H674</f>
        <v>0</v>
      </c>
      <c r="U674" s="39"/>
      <c r="V674" s="39"/>
      <c r="W674" s="39"/>
      <c r="X674" s="39"/>
      <c r="Y674" s="39"/>
      <c r="Z674" s="39"/>
      <c r="AA674" s="39"/>
      <c r="AB674" s="39"/>
      <c r="AC674" s="39"/>
      <c r="AD674" s="39"/>
      <c r="AE674" s="39"/>
      <c r="AR674" s="182" t="s">
        <v>239</v>
      </c>
      <c r="AT674" s="182" t="s">
        <v>150</v>
      </c>
      <c r="AU674" s="182" t="s">
        <v>20</v>
      </c>
      <c r="AY674" s="19" t="s">
        <v>148</v>
      </c>
      <c r="BE674" s="183">
        <f>IF(N674="základní",J674,0)</f>
        <v>0</v>
      </c>
      <c r="BF674" s="183">
        <f>IF(N674="snížená",J674,0)</f>
        <v>0</v>
      </c>
      <c r="BG674" s="183">
        <f>IF(N674="zákl. přenesená",J674,0)</f>
        <v>0</v>
      </c>
      <c r="BH674" s="183">
        <f>IF(N674="sníž. přenesená",J674,0)</f>
        <v>0</v>
      </c>
      <c r="BI674" s="183">
        <f>IF(N674="nulová",J674,0)</f>
        <v>0</v>
      </c>
      <c r="BJ674" s="19" t="s">
        <v>90</v>
      </c>
      <c r="BK674" s="183">
        <f>ROUND(I674*H674,2)</f>
        <v>0</v>
      </c>
      <c r="BL674" s="19" t="s">
        <v>239</v>
      </c>
      <c r="BM674" s="182" t="s">
        <v>1159</v>
      </c>
    </row>
    <row r="675" s="2" customFormat="1" ht="33" customHeight="1">
      <c r="A675" s="39"/>
      <c r="B675" s="169"/>
      <c r="C675" s="216" t="s">
        <v>1160</v>
      </c>
      <c r="D675" s="216" t="s">
        <v>251</v>
      </c>
      <c r="E675" s="217" t="s">
        <v>1161</v>
      </c>
      <c r="F675" s="218" t="s">
        <v>1162</v>
      </c>
      <c r="G675" s="219" t="s">
        <v>162</v>
      </c>
      <c r="H675" s="220">
        <v>1</v>
      </c>
      <c r="I675" s="221"/>
      <c r="J675" s="222">
        <f>ROUND(I675*H675,2)</f>
        <v>0</v>
      </c>
      <c r="K675" s="223"/>
      <c r="L675" s="224"/>
      <c r="M675" s="225" t="s">
        <v>1</v>
      </c>
      <c r="N675" s="226" t="s">
        <v>50</v>
      </c>
      <c r="O675" s="78"/>
      <c r="P675" s="180">
        <f>O675*H675</f>
        <v>0</v>
      </c>
      <c r="Q675" s="180">
        <v>0</v>
      </c>
      <c r="R675" s="180">
        <f>Q675*H675</f>
        <v>0</v>
      </c>
      <c r="S675" s="180">
        <v>0</v>
      </c>
      <c r="T675" s="181">
        <f>S675*H675</f>
        <v>0</v>
      </c>
      <c r="U675" s="39"/>
      <c r="V675" s="39"/>
      <c r="W675" s="39"/>
      <c r="X675" s="39"/>
      <c r="Y675" s="39"/>
      <c r="Z675" s="39"/>
      <c r="AA675" s="39"/>
      <c r="AB675" s="39"/>
      <c r="AC675" s="39"/>
      <c r="AD675" s="39"/>
      <c r="AE675" s="39"/>
      <c r="AR675" s="182" t="s">
        <v>317</v>
      </c>
      <c r="AT675" s="182" t="s">
        <v>251</v>
      </c>
      <c r="AU675" s="182" t="s">
        <v>20</v>
      </c>
      <c r="AY675" s="19" t="s">
        <v>148</v>
      </c>
      <c r="BE675" s="183">
        <f>IF(N675="základní",J675,0)</f>
        <v>0</v>
      </c>
      <c r="BF675" s="183">
        <f>IF(N675="snížená",J675,0)</f>
        <v>0</v>
      </c>
      <c r="BG675" s="183">
        <f>IF(N675="zákl. přenesená",J675,0)</f>
        <v>0</v>
      </c>
      <c r="BH675" s="183">
        <f>IF(N675="sníž. přenesená",J675,0)</f>
        <v>0</v>
      </c>
      <c r="BI675" s="183">
        <f>IF(N675="nulová",J675,0)</f>
        <v>0</v>
      </c>
      <c r="BJ675" s="19" t="s">
        <v>90</v>
      </c>
      <c r="BK675" s="183">
        <f>ROUND(I675*H675,2)</f>
        <v>0</v>
      </c>
      <c r="BL675" s="19" t="s">
        <v>239</v>
      </c>
      <c r="BM675" s="182" t="s">
        <v>1163</v>
      </c>
    </row>
    <row r="676" s="2" customFormat="1" ht="33" customHeight="1">
      <c r="A676" s="39"/>
      <c r="B676" s="169"/>
      <c r="C676" s="216" t="s">
        <v>1164</v>
      </c>
      <c r="D676" s="216" t="s">
        <v>251</v>
      </c>
      <c r="E676" s="217" t="s">
        <v>1165</v>
      </c>
      <c r="F676" s="218" t="s">
        <v>1166</v>
      </c>
      <c r="G676" s="219" t="s">
        <v>162</v>
      </c>
      <c r="H676" s="220">
        <v>2</v>
      </c>
      <c r="I676" s="221"/>
      <c r="J676" s="222">
        <f>ROUND(I676*H676,2)</f>
        <v>0</v>
      </c>
      <c r="K676" s="223"/>
      <c r="L676" s="224"/>
      <c r="M676" s="225" t="s">
        <v>1</v>
      </c>
      <c r="N676" s="226" t="s">
        <v>50</v>
      </c>
      <c r="O676" s="78"/>
      <c r="P676" s="180">
        <f>O676*H676</f>
        <v>0</v>
      </c>
      <c r="Q676" s="180">
        <v>0</v>
      </c>
      <c r="R676" s="180">
        <f>Q676*H676</f>
        <v>0</v>
      </c>
      <c r="S676" s="180">
        <v>0</v>
      </c>
      <c r="T676" s="181">
        <f>S676*H676</f>
        <v>0</v>
      </c>
      <c r="U676" s="39"/>
      <c r="V676" s="39"/>
      <c r="W676" s="39"/>
      <c r="X676" s="39"/>
      <c r="Y676" s="39"/>
      <c r="Z676" s="39"/>
      <c r="AA676" s="39"/>
      <c r="AB676" s="39"/>
      <c r="AC676" s="39"/>
      <c r="AD676" s="39"/>
      <c r="AE676" s="39"/>
      <c r="AR676" s="182" t="s">
        <v>317</v>
      </c>
      <c r="AT676" s="182" t="s">
        <v>251</v>
      </c>
      <c r="AU676" s="182" t="s">
        <v>20</v>
      </c>
      <c r="AY676" s="19" t="s">
        <v>148</v>
      </c>
      <c r="BE676" s="183">
        <f>IF(N676="základní",J676,0)</f>
        <v>0</v>
      </c>
      <c r="BF676" s="183">
        <f>IF(N676="snížená",J676,0)</f>
        <v>0</v>
      </c>
      <c r="BG676" s="183">
        <f>IF(N676="zákl. přenesená",J676,0)</f>
        <v>0</v>
      </c>
      <c r="BH676" s="183">
        <f>IF(N676="sníž. přenesená",J676,0)</f>
        <v>0</v>
      </c>
      <c r="BI676" s="183">
        <f>IF(N676="nulová",J676,0)</f>
        <v>0</v>
      </c>
      <c r="BJ676" s="19" t="s">
        <v>90</v>
      </c>
      <c r="BK676" s="183">
        <f>ROUND(I676*H676,2)</f>
        <v>0</v>
      </c>
      <c r="BL676" s="19" t="s">
        <v>239</v>
      </c>
      <c r="BM676" s="182" t="s">
        <v>1167</v>
      </c>
    </row>
    <row r="677" s="2" customFormat="1" ht="24.15" customHeight="1">
      <c r="A677" s="39"/>
      <c r="B677" s="169"/>
      <c r="C677" s="170" t="s">
        <v>1168</v>
      </c>
      <c r="D677" s="170" t="s">
        <v>150</v>
      </c>
      <c r="E677" s="171" t="s">
        <v>1169</v>
      </c>
      <c r="F677" s="172" t="s">
        <v>1170</v>
      </c>
      <c r="G677" s="173" t="s">
        <v>274</v>
      </c>
      <c r="H677" s="174">
        <v>1</v>
      </c>
      <c r="I677" s="175"/>
      <c r="J677" s="176">
        <f>ROUND(I677*H677,2)</f>
        <v>0</v>
      </c>
      <c r="K677" s="177"/>
      <c r="L677" s="40"/>
      <c r="M677" s="178" t="s">
        <v>1</v>
      </c>
      <c r="N677" s="179" t="s">
        <v>50</v>
      </c>
      <c r="O677" s="78"/>
      <c r="P677" s="180">
        <f>O677*H677</f>
        <v>0</v>
      </c>
      <c r="Q677" s="180">
        <v>0</v>
      </c>
      <c r="R677" s="180">
        <f>Q677*H677</f>
        <v>0</v>
      </c>
      <c r="S677" s="180">
        <v>0</v>
      </c>
      <c r="T677" s="181">
        <f>S677*H677</f>
        <v>0</v>
      </c>
      <c r="U677" s="39"/>
      <c r="V677" s="39"/>
      <c r="W677" s="39"/>
      <c r="X677" s="39"/>
      <c r="Y677" s="39"/>
      <c r="Z677" s="39"/>
      <c r="AA677" s="39"/>
      <c r="AB677" s="39"/>
      <c r="AC677" s="39"/>
      <c r="AD677" s="39"/>
      <c r="AE677" s="39"/>
      <c r="AR677" s="182" t="s">
        <v>239</v>
      </c>
      <c r="AT677" s="182" t="s">
        <v>150</v>
      </c>
      <c r="AU677" s="182" t="s">
        <v>20</v>
      </c>
      <c r="AY677" s="19" t="s">
        <v>148</v>
      </c>
      <c r="BE677" s="183">
        <f>IF(N677="základní",J677,0)</f>
        <v>0</v>
      </c>
      <c r="BF677" s="183">
        <f>IF(N677="snížená",J677,0)</f>
        <v>0</v>
      </c>
      <c r="BG677" s="183">
        <f>IF(N677="zákl. přenesená",J677,0)</f>
        <v>0</v>
      </c>
      <c r="BH677" s="183">
        <f>IF(N677="sníž. přenesená",J677,0)</f>
        <v>0</v>
      </c>
      <c r="BI677" s="183">
        <f>IF(N677="nulová",J677,0)</f>
        <v>0</v>
      </c>
      <c r="BJ677" s="19" t="s">
        <v>90</v>
      </c>
      <c r="BK677" s="183">
        <f>ROUND(I677*H677,2)</f>
        <v>0</v>
      </c>
      <c r="BL677" s="19" t="s">
        <v>239</v>
      </c>
      <c r="BM677" s="182" t="s">
        <v>1171</v>
      </c>
    </row>
    <row r="678" s="2" customFormat="1" ht="24.15" customHeight="1">
      <c r="A678" s="39"/>
      <c r="B678" s="169"/>
      <c r="C678" s="170" t="s">
        <v>1172</v>
      </c>
      <c r="D678" s="170" t="s">
        <v>150</v>
      </c>
      <c r="E678" s="171" t="s">
        <v>1173</v>
      </c>
      <c r="F678" s="172" t="s">
        <v>1174</v>
      </c>
      <c r="G678" s="173" t="s">
        <v>162</v>
      </c>
      <c r="H678" s="174">
        <v>4</v>
      </c>
      <c r="I678" s="175"/>
      <c r="J678" s="176">
        <f>ROUND(I678*H678,2)</f>
        <v>0</v>
      </c>
      <c r="K678" s="177"/>
      <c r="L678" s="40"/>
      <c r="M678" s="178" t="s">
        <v>1</v>
      </c>
      <c r="N678" s="179" t="s">
        <v>50</v>
      </c>
      <c r="O678" s="78"/>
      <c r="P678" s="180">
        <f>O678*H678</f>
        <v>0</v>
      </c>
      <c r="Q678" s="180">
        <v>0</v>
      </c>
      <c r="R678" s="180">
        <f>Q678*H678</f>
        <v>0</v>
      </c>
      <c r="S678" s="180">
        <v>0</v>
      </c>
      <c r="T678" s="181">
        <f>S678*H678</f>
        <v>0</v>
      </c>
      <c r="U678" s="39"/>
      <c r="V678" s="39"/>
      <c r="W678" s="39"/>
      <c r="X678" s="39"/>
      <c r="Y678" s="39"/>
      <c r="Z678" s="39"/>
      <c r="AA678" s="39"/>
      <c r="AB678" s="39"/>
      <c r="AC678" s="39"/>
      <c r="AD678" s="39"/>
      <c r="AE678" s="39"/>
      <c r="AR678" s="182" t="s">
        <v>239</v>
      </c>
      <c r="AT678" s="182" t="s">
        <v>150</v>
      </c>
      <c r="AU678" s="182" t="s">
        <v>20</v>
      </c>
      <c r="AY678" s="19" t="s">
        <v>148</v>
      </c>
      <c r="BE678" s="183">
        <f>IF(N678="základní",J678,0)</f>
        <v>0</v>
      </c>
      <c r="BF678" s="183">
        <f>IF(N678="snížená",J678,0)</f>
        <v>0</v>
      </c>
      <c r="BG678" s="183">
        <f>IF(N678="zákl. přenesená",J678,0)</f>
        <v>0</v>
      </c>
      <c r="BH678" s="183">
        <f>IF(N678="sníž. přenesená",J678,0)</f>
        <v>0</v>
      </c>
      <c r="BI678" s="183">
        <f>IF(N678="nulová",J678,0)</f>
        <v>0</v>
      </c>
      <c r="BJ678" s="19" t="s">
        <v>90</v>
      </c>
      <c r="BK678" s="183">
        <f>ROUND(I678*H678,2)</f>
        <v>0</v>
      </c>
      <c r="BL678" s="19" t="s">
        <v>239</v>
      </c>
      <c r="BM678" s="182" t="s">
        <v>1175</v>
      </c>
    </row>
    <row r="679" s="2" customFormat="1" ht="24.15" customHeight="1">
      <c r="A679" s="39"/>
      <c r="B679" s="169"/>
      <c r="C679" s="170" t="s">
        <v>1176</v>
      </c>
      <c r="D679" s="170" t="s">
        <v>150</v>
      </c>
      <c r="E679" s="171" t="s">
        <v>1177</v>
      </c>
      <c r="F679" s="172" t="s">
        <v>1178</v>
      </c>
      <c r="G679" s="173" t="s">
        <v>162</v>
      </c>
      <c r="H679" s="174">
        <v>1</v>
      </c>
      <c r="I679" s="175"/>
      <c r="J679" s="176">
        <f>ROUND(I679*H679,2)</f>
        <v>0</v>
      </c>
      <c r="K679" s="177"/>
      <c r="L679" s="40"/>
      <c r="M679" s="178" t="s">
        <v>1</v>
      </c>
      <c r="N679" s="179" t="s">
        <v>50</v>
      </c>
      <c r="O679" s="78"/>
      <c r="P679" s="180">
        <f>O679*H679</f>
        <v>0</v>
      </c>
      <c r="Q679" s="180">
        <v>0</v>
      </c>
      <c r="R679" s="180">
        <f>Q679*H679</f>
        <v>0</v>
      </c>
      <c r="S679" s="180">
        <v>0</v>
      </c>
      <c r="T679" s="181">
        <f>S679*H679</f>
        <v>0</v>
      </c>
      <c r="U679" s="39"/>
      <c r="V679" s="39"/>
      <c r="W679" s="39"/>
      <c r="X679" s="39"/>
      <c r="Y679" s="39"/>
      <c r="Z679" s="39"/>
      <c r="AA679" s="39"/>
      <c r="AB679" s="39"/>
      <c r="AC679" s="39"/>
      <c r="AD679" s="39"/>
      <c r="AE679" s="39"/>
      <c r="AR679" s="182" t="s">
        <v>239</v>
      </c>
      <c r="AT679" s="182" t="s">
        <v>150</v>
      </c>
      <c r="AU679" s="182" t="s">
        <v>20</v>
      </c>
      <c r="AY679" s="19" t="s">
        <v>148</v>
      </c>
      <c r="BE679" s="183">
        <f>IF(N679="základní",J679,0)</f>
        <v>0</v>
      </c>
      <c r="BF679" s="183">
        <f>IF(N679="snížená",J679,0)</f>
        <v>0</v>
      </c>
      <c r="BG679" s="183">
        <f>IF(N679="zákl. přenesená",J679,0)</f>
        <v>0</v>
      </c>
      <c r="BH679" s="183">
        <f>IF(N679="sníž. přenesená",J679,0)</f>
        <v>0</v>
      </c>
      <c r="BI679" s="183">
        <f>IF(N679="nulová",J679,0)</f>
        <v>0</v>
      </c>
      <c r="BJ679" s="19" t="s">
        <v>90</v>
      </c>
      <c r="BK679" s="183">
        <f>ROUND(I679*H679,2)</f>
        <v>0</v>
      </c>
      <c r="BL679" s="19" t="s">
        <v>239</v>
      </c>
      <c r="BM679" s="182" t="s">
        <v>1179</v>
      </c>
    </row>
    <row r="680" s="2" customFormat="1" ht="24.15" customHeight="1">
      <c r="A680" s="39"/>
      <c r="B680" s="169"/>
      <c r="C680" s="170" t="s">
        <v>1180</v>
      </c>
      <c r="D680" s="170" t="s">
        <v>150</v>
      </c>
      <c r="E680" s="171" t="s">
        <v>1181</v>
      </c>
      <c r="F680" s="172" t="s">
        <v>1182</v>
      </c>
      <c r="G680" s="173" t="s">
        <v>832</v>
      </c>
      <c r="H680" s="227"/>
      <c r="I680" s="175"/>
      <c r="J680" s="176">
        <f>ROUND(I680*H680,2)</f>
        <v>0</v>
      </c>
      <c r="K680" s="177"/>
      <c r="L680" s="40"/>
      <c r="M680" s="178" t="s">
        <v>1</v>
      </c>
      <c r="N680" s="179" t="s">
        <v>50</v>
      </c>
      <c r="O680" s="78"/>
      <c r="P680" s="180">
        <f>O680*H680</f>
        <v>0</v>
      </c>
      <c r="Q680" s="180">
        <v>0</v>
      </c>
      <c r="R680" s="180">
        <f>Q680*H680</f>
        <v>0</v>
      </c>
      <c r="S680" s="180">
        <v>0</v>
      </c>
      <c r="T680" s="181">
        <f>S680*H680</f>
        <v>0</v>
      </c>
      <c r="U680" s="39"/>
      <c r="V680" s="39"/>
      <c r="W680" s="39"/>
      <c r="X680" s="39"/>
      <c r="Y680" s="39"/>
      <c r="Z680" s="39"/>
      <c r="AA680" s="39"/>
      <c r="AB680" s="39"/>
      <c r="AC680" s="39"/>
      <c r="AD680" s="39"/>
      <c r="AE680" s="39"/>
      <c r="AR680" s="182" t="s">
        <v>239</v>
      </c>
      <c r="AT680" s="182" t="s">
        <v>150</v>
      </c>
      <c r="AU680" s="182" t="s">
        <v>20</v>
      </c>
      <c r="AY680" s="19" t="s">
        <v>148</v>
      </c>
      <c r="BE680" s="183">
        <f>IF(N680="základní",J680,0)</f>
        <v>0</v>
      </c>
      <c r="BF680" s="183">
        <f>IF(N680="snížená",J680,0)</f>
        <v>0</v>
      </c>
      <c r="BG680" s="183">
        <f>IF(N680="zákl. přenesená",J680,0)</f>
        <v>0</v>
      </c>
      <c r="BH680" s="183">
        <f>IF(N680="sníž. přenesená",J680,0)</f>
        <v>0</v>
      </c>
      <c r="BI680" s="183">
        <f>IF(N680="nulová",J680,0)</f>
        <v>0</v>
      </c>
      <c r="BJ680" s="19" t="s">
        <v>90</v>
      </c>
      <c r="BK680" s="183">
        <f>ROUND(I680*H680,2)</f>
        <v>0</v>
      </c>
      <c r="BL680" s="19" t="s">
        <v>239</v>
      </c>
      <c r="BM680" s="182" t="s">
        <v>1183</v>
      </c>
    </row>
    <row r="681" s="12" customFormat="1" ht="22.8" customHeight="1">
      <c r="A681" s="12"/>
      <c r="B681" s="156"/>
      <c r="C681" s="12"/>
      <c r="D681" s="157" t="s">
        <v>84</v>
      </c>
      <c r="E681" s="167" t="s">
        <v>1184</v>
      </c>
      <c r="F681" s="167" t="s">
        <v>1185</v>
      </c>
      <c r="G681" s="12"/>
      <c r="H681" s="12"/>
      <c r="I681" s="159"/>
      <c r="J681" s="168">
        <f>BK681</f>
        <v>0</v>
      </c>
      <c r="K681" s="12"/>
      <c r="L681" s="156"/>
      <c r="M681" s="161"/>
      <c r="N681" s="162"/>
      <c r="O681" s="162"/>
      <c r="P681" s="163">
        <f>SUM(P682:P699)</f>
        <v>0</v>
      </c>
      <c r="Q681" s="162"/>
      <c r="R681" s="163">
        <f>SUM(R682:R699)</f>
        <v>0.30964559999999997</v>
      </c>
      <c r="S681" s="162"/>
      <c r="T681" s="164">
        <f>SUM(T682:T699)</f>
        <v>0</v>
      </c>
      <c r="U681" s="12"/>
      <c r="V681" s="12"/>
      <c r="W681" s="12"/>
      <c r="X681" s="12"/>
      <c r="Y681" s="12"/>
      <c r="Z681" s="12"/>
      <c r="AA681" s="12"/>
      <c r="AB681" s="12"/>
      <c r="AC681" s="12"/>
      <c r="AD681" s="12"/>
      <c r="AE681" s="12"/>
      <c r="AR681" s="157" t="s">
        <v>20</v>
      </c>
      <c r="AT681" s="165" t="s">
        <v>84</v>
      </c>
      <c r="AU681" s="165" t="s">
        <v>90</v>
      </c>
      <c r="AY681" s="157" t="s">
        <v>148</v>
      </c>
      <c r="BK681" s="166">
        <f>SUM(BK682:BK699)</f>
        <v>0</v>
      </c>
    </row>
    <row r="682" s="2" customFormat="1" ht="16.5" customHeight="1">
      <c r="A682" s="39"/>
      <c r="B682" s="169"/>
      <c r="C682" s="170" t="s">
        <v>1186</v>
      </c>
      <c r="D682" s="170" t="s">
        <v>150</v>
      </c>
      <c r="E682" s="171" t="s">
        <v>1187</v>
      </c>
      <c r="F682" s="172" t="s">
        <v>1188</v>
      </c>
      <c r="G682" s="173" t="s">
        <v>153</v>
      </c>
      <c r="H682" s="174">
        <v>9</v>
      </c>
      <c r="I682" s="175"/>
      <c r="J682" s="176">
        <f>ROUND(I682*H682,2)</f>
        <v>0</v>
      </c>
      <c r="K682" s="177"/>
      <c r="L682" s="40"/>
      <c r="M682" s="178" t="s">
        <v>1</v>
      </c>
      <c r="N682" s="179" t="s">
        <v>50</v>
      </c>
      <c r="O682" s="78"/>
      <c r="P682" s="180">
        <f>O682*H682</f>
        <v>0</v>
      </c>
      <c r="Q682" s="180">
        <v>0</v>
      </c>
      <c r="R682" s="180">
        <f>Q682*H682</f>
        <v>0</v>
      </c>
      <c r="S682" s="180">
        <v>0</v>
      </c>
      <c r="T682" s="181">
        <f>S682*H682</f>
        <v>0</v>
      </c>
      <c r="U682" s="39"/>
      <c r="V682" s="39"/>
      <c r="W682" s="39"/>
      <c r="X682" s="39"/>
      <c r="Y682" s="39"/>
      <c r="Z682" s="39"/>
      <c r="AA682" s="39"/>
      <c r="AB682" s="39"/>
      <c r="AC682" s="39"/>
      <c r="AD682" s="39"/>
      <c r="AE682" s="39"/>
      <c r="AR682" s="182" t="s">
        <v>239</v>
      </c>
      <c r="AT682" s="182" t="s">
        <v>150</v>
      </c>
      <c r="AU682" s="182" t="s">
        <v>20</v>
      </c>
      <c r="AY682" s="19" t="s">
        <v>148</v>
      </c>
      <c r="BE682" s="183">
        <f>IF(N682="základní",J682,0)</f>
        <v>0</v>
      </c>
      <c r="BF682" s="183">
        <f>IF(N682="snížená",J682,0)</f>
        <v>0</v>
      </c>
      <c r="BG682" s="183">
        <f>IF(N682="zákl. přenesená",J682,0)</f>
        <v>0</v>
      </c>
      <c r="BH682" s="183">
        <f>IF(N682="sníž. přenesená",J682,0)</f>
        <v>0</v>
      </c>
      <c r="BI682" s="183">
        <f>IF(N682="nulová",J682,0)</f>
        <v>0</v>
      </c>
      <c r="BJ682" s="19" t="s">
        <v>90</v>
      </c>
      <c r="BK682" s="183">
        <f>ROUND(I682*H682,2)</f>
        <v>0</v>
      </c>
      <c r="BL682" s="19" t="s">
        <v>239</v>
      </c>
      <c r="BM682" s="182" t="s">
        <v>1189</v>
      </c>
    </row>
    <row r="683" s="13" customFormat="1">
      <c r="A683" s="13"/>
      <c r="B683" s="184"/>
      <c r="C683" s="13"/>
      <c r="D683" s="185" t="s">
        <v>156</v>
      </c>
      <c r="E683" s="186" t="s">
        <v>1</v>
      </c>
      <c r="F683" s="187" t="s">
        <v>1190</v>
      </c>
      <c r="G683" s="13"/>
      <c r="H683" s="186" t="s">
        <v>1</v>
      </c>
      <c r="I683" s="188"/>
      <c r="J683" s="13"/>
      <c r="K683" s="13"/>
      <c r="L683" s="184"/>
      <c r="M683" s="189"/>
      <c r="N683" s="190"/>
      <c r="O683" s="190"/>
      <c r="P683" s="190"/>
      <c r="Q683" s="190"/>
      <c r="R683" s="190"/>
      <c r="S683" s="190"/>
      <c r="T683" s="191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T683" s="186" t="s">
        <v>156</v>
      </c>
      <c r="AU683" s="186" t="s">
        <v>20</v>
      </c>
      <c r="AV683" s="13" t="s">
        <v>90</v>
      </c>
      <c r="AW683" s="13" t="s">
        <v>41</v>
      </c>
      <c r="AX683" s="13" t="s">
        <v>85</v>
      </c>
      <c r="AY683" s="186" t="s">
        <v>148</v>
      </c>
    </row>
    <row r="684" s="14" customFormat="1">
      <c r="A684" s="14"/>
      <c r="B684" s="192"/>
      <c r="C684" s="14"/>
      <c r="D684" s="185" t="s">
        <v>156</v>
      </c>
      <c r="E684" s="193" t="s">
        <v>1</v>
      </c>
      <c r="F684" s="194" t="s">
        <v>192</v>
      </c>
      <c r="G684" s="14"/>
      <c r="H684" s="195">
        <v>9</v>
      </c>
      <c r="I684" s="196"/>
      <c r="J684" s="14"/>
      <c r="K684" s="14"/>
      <c r="L684" s="192"/>
      <c r="M684" s="197"/>
      <c r="N684" s="198"/>
      <c r="O684" s="198"/>
      <c r="P684" s="198"/>
      <c r="Q684" s="198"/>
      <c r="R684" s="198"/>
      <c r="S684" s="198"/>
      <c r="T684" s="199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T684" s="193" t="s">
        <v>156</v>
      </c>
      <c r="AU684" s="193" t="s">
        <v>20</v>
      </c>
      <c r="AV684" s="14" t="s">
        <v>20</v>
      </c>
      <c r="AW684" s="14" t="s">
        <v>41</v>
      </c>
      <c r="AX684" s="14" t="s">
        <v>85</v>
      </c>
      <c r="AY684" s="193" t="s">
        <v>148</v>
      </c>
    </row>
    <row r="685" s="15" customFormat="1">
      <c r="A685" s="15"/>
      <c r="B685" s="200"/>
      <c r="C685" s="15"/>
      <c r="D685" s="185" t="s">
        <v>156</v>
      </c>
      <c r="E685" s="201" t="s">
        <v>1</v>
      </c>
      <c r="F685" s="202" t="s">
        <v>159</v>
      </c>
      <c r="G685" s="15"/>
      <c r="H685" s="203">
        <v>9</v>
      </c>
      <c r="I685" s="204"/>
      <c r="J685" s="15"/>
      <c r="K685" s="15"/>
      <c r="L685" s="200"/>
      <c r="M685" s="205"/>
      <c r="N685" s="206"/>
      <c r="O685" s="206"/>
      <c r="P685" s="206"/>
      <c r="Q685" s="206"/>
      <c r="R685" s="206"/>
      <c r="S685" s="206"/>
      <c r="T685" s="207"/>
      <c r="U685" s="15"/>
      <c r="V685" s="15"/>
      <c r="W685" s="15"/>
      <c r="X685" s="15"/>
      <c r="Y685" s="15"/>
      <c r="Z685" s="15"/>
      <c r="AA685" s="15"/>
      <c r="AB685" s="15"/>
      <c r="AC685" s="15"/>
      <c r="AD685" s="15"/>
      <c r="AE685" s="15"/>
      <c r="AT685" s="201" t="s">
        <v>156</v>
      </c>
      <c r="AU685" s="201" t="s">
        <v>20</v>
      </c>
      <c r="AV685" s="15" t="s">
        <v>154</v>
      </c>
      <c r="AW685" s="15" t="s">
        <v>41</v>
      </c>
      <c r="AX685" s="15" t="s">
        <v>90</v>
      </c>
      <c r="AY685" s="201" t="s">
        <v>148</v>
      </c>
    </row>
    <row r="686" s="2" customFormat="1" ht="16.5" customHeight="1">
      <c r="A686" s="39"/>
      <c r="B686" s="169"/>
      <c r="C686" s="170" t="s">
        <v>1191</v>
      </c>
      <c r="D686" s="170" t="s">
        <v>150</v>
      </c>
      <c r="E686" s="171" t="s">
        <v>1192</v>
      </c>
      <c r="F686" s="172" t="s">
        <v>1193</v>
      </c>
      <c r="G686" s="173" t="s">
        <v>153</v>
      </c>
      <c r="H686" s="174">
        <v>9</v>
      </c>
      <c r="I686" s="175"/>
      <c r="J686" s="176">
        <f>ROUND(I686*H686,2)</f>
        <v>0</v>
      </c>
      <c r="K686" s="177"/>
      <c r="L686" s="40"/>
      <c r="M686" s="178" t="s">
        <v>1</v>
      </c>
      <c r="N686" s="179" t="s">
        <v>50</v>
      </c>
      <c r="O686" s="78"/>
      <c r="P686" s="180">
        <f>O686*H686</f>
        <v>0</v>
      </c>
      <c r="Q686" s="180">
        <v>0.00029999999999999997</v>
      </c>
      <c r="R686" s="180">
        <f>Q686*H686</f>
        <v>0.0026999999999999997</v>
      </c>
      <c r="S686" s="180">
        <v>0</v>
      </c>
      <c r="T686" s="181">
        <f>S686*H686</f>
        <v>0</v>
      </c>
      <c r="U686" s="39"/>
      <c r="V686" s="39"/>
      <c r="W686" s="39"/>
      <c r="X686" s="39"/>
      <c r="Y686" s="39"/>
      <c r="Z686" s="39"/>
      <c r="AA686" s="39"/>
      <c r="AB686" s="39"/>
      <c r="AC686" s="39"/>
      <c r="AD686" s="39"/>
      <c r="AE686" s="39"/>
      <c r="AR686" s="182" t="s">
        <v>239</v>
      </c>
      <c r="AT686" s="182" t="s">
        <v>150</v>
      </c>
      <c r="AU686" s="182" t="s">
        <v>20</v>
      </c>
      <c r="AY686" s="19" t="s">
        <v>148</v>
      </c>
      <c r="BE686" s="183">
        <f>IF(N686="základní",J686,0)</f>
        <v>0</v>
      </c>
      <c r="BF686" s="183">
        <f>IF(N686="snížená",J686,0)</f>
        <v>0</v>
      </c>
      <c r="BG686" s="183">
        <f>IF(N686="zákl. přenesená",J686,0)</f>
        <v>0</v>
      </c>
      <c r="BH686" s="183">
        <f>IF(N686="sníž. přenesená",J686,0)</f>
        <v>0</v>
      </c>
      <c r="BI686" s="183">
        <f>IF(N686="nulová",J686,0)</f>
        <v>0</v>
      </c>
      <c r="BJ686" s="19" t="s">
        <v>90</v>
      </c>
      <c r="BK686" s="183">
        <f>ROUND(I686*H686,2)</f>
        <v>0</v>
      </c>
      <c r="BL686" s="19" t="s">
        <v>239</v>
      </c>
      <c r="BM686" s="182" t="s">
        <v>1194</v>
      </c>
    </row>
    <row r="687" s="2" customFormat="1" ht="21.75" customHeight="1">
      <c r="A687" s="39"/>
      <c r="B687" s="169"/>
      <c r="C687" s="170" t="s">
        <v>1195</v>
      </c>
      <c r="D687" s="170" t="s">
        <v>150</v>
      </c>
      <c r="E687" s="171" t="s">
        <v>1196</v>
      </c>
      <c r="F687" s="172" t="s">
        <v>1197</v>
      </c>
      <c r="G687" s="173" t="s">
        <v>153</v>
      </c>
      <c r="H687" s="174">
        <v>9</v>
      </c>
      <c r="I687" s="175"/>
      <c r="J687" s="176">
        <f>ROUND(I687*H687,2)</f>
        <v>0</v>
      </c>
      <c r="K687" s="177"/>
      <c r="L687" s="40"/>
      <c r="M687" s="178" t="s">
        <v>1</v>
      </c>
      <c r="N687" s="179" t="s">
        <v>50</v>
      </c>
      <c r="O687" s="78"/>
      <c r="P687" s="180">
        <f>O687*H687</f>
        <v>0</v>
      </c>
      <c r="Q687" s="180">
        <v>0.0044999999999999997</v>
      </c>
      <c r="R687" s="180">
        <f>Q687*H687</f>
        <v>0.040499999999999994</v>
      </c>
      <c r="S687" s="180">
        <v>0</v>
      </c>
      <c r="T687" s="181">
        <f>S687*H687</f>
        <v>0</v>
      </c>
      <c r="U687" s="39"/>
      <c r="V687" s="39"/>
      <c r="W687" s="39"/>
      <c r="X687" s="39"/>
      <c r="Y687" s="39"/>
      <c r="Z687" s="39"/>
      <c r="AA687" s="39"/>
      <c r="AB687" s="39"/>
      <c r="AC687" s="39"/>
      <c r="AD687" s="39"/>
      <c r="AE687" s="39"/>
      <c r="AR687" s="182" t="s">
        <v>239</v>
      </c>
      <c r="AT687" s="182" t="s">
        <v>150</v>
      </c>
      <c r="AU687" s="182" t="s">
        <v>20</v>
      </c>
      <c r="AY687" s="19" t="s">
        <v>148</v>
      </c>
      <c r="BE687" s="183">
        <f>IF(N687="základní",J687,0)</f>
        <v>0</v>
      </c>
      <c r="BF687" s="183">
        <f>IF(N687="snížená",J687,0)</f>
        <v>0</v>
      </c>
      <c r="BG687" s="183">
        <f>IF(N687="zákl. přenesená",J687,0)</f>
        <v>0</v>
      </c>
      <c r="BH687" s="183">
        <f>IF(N687="sníž. přenesená",J687,0)</f>
        <v>0</v>
      </c>
      <c r="BI687" s="183">
        <f>IF(N687="nulová",J687,0)</f>
        <v>0</v>
      </c>
      <c r="BJ687" s="19" t="s">
        <v>90</v>
      </c>
      <c r="BK687" s="183">
        <f>ROUND(I687*H687,2)</f>
        <v>0</v>
      </c>
      <c r="BL687" s="19" t="s">
        <v>239</v>
      </c>
      <c r="BM687" s="182" t="s">
        <v>1198</v>
      </c>
    </row>
    <row r="688" s="2" customFormat="1" ht="24.15" customHeight="1">
      <c r="A688" s="39"/>
      <c r="B688" s="169"/>
      <c r="C688" s="170" t="s">
        <v>1199</v>
      </c>
      <c r="D688" s="170" t="s">
        <v>150</v>
      </c>
      <c r="E688" s="171" t="s">
        <v>1200</v>
      </c>
      <c r="F688" s="172" t="s">
        <v>1201</v>
      </c>
      <c r="G688" s="173" t="s">
        <v>178</v>
      </c>
      <c r="H688" s="174">
        <v>1</v>
      </c>
      <c r="I688" s="175"/>
      <c r="J688" s="176">
        <f>ROUND(I688*H688,2)</f>
        <v>0</v>
      </c>
      <c r="K688" s="177"/>
      <c r="L688" s="40"/>
      <c r="M688" s="178" t="s">
        <v>1</v>
      </c>
      <c r="N688" s="179" t="s">
        <v>50</v>
      </c>
      <c r="O688" s="78"/>
      <c r="P688" s="180">
        <f>O688*H688</f>
        <v>0</v>
      </c>
      <c r="Q688" s="180">
        <v>0.00020000000000000001</v>
      </c>
      <c r="R688" s="180">
        <f>Q688*H688</f>
        <v>0.00020000000000000001</v>
      </c>
      <c r="S688" s="180">
        <v>0</v>
      </c>
      <c r="T688" s="181">
        <f>S688*H688</f>
        <v>0</v>
      </c>
      <c r="U688" s="39"/>
      <c r="V688" s="39"/>
      <c r="W688" s="39"/>
      <c r="X688" s="39"/>
      <c r="Y688" s="39"/>
      <c r="Z688" s="39"/>
      <c r="AA688" s="39"/>
      <c r="AB688" s="39"/>
      <c r="AC688" s="39"/>
      <c r="AD688" s="39"/>
      <c r="AE688" s="39"/>
      <c r="AR688" s="182" t="s">
        <v>239</v>
      </c>
      <c r="AT688" s="182" t="s">
        <v>150</v>
      </c>
      <c r="AU688" s="182" t="s">
        <v>20</v>
      </c>
      <c r="AY688" s="19" t="s">
        <v>148</v>
      </c>
      <c r="BE688" s="183">
        <f>IF(N688="základní",J688,0)</f>
        <v>0</v>
      </c>
      <c r="BF688" s="183">
        <f>IF(N688="snížená",J688,0)</f>
        <v>0</v>
      </c>
      <c r="BG688" s="183">
        <f>IF(N688="zákl. přenesená",J688,0)</f>
        <v>0</v>
      </c>
      <c r="BH688" s="183">
        <f>IF(N688="sníž. přenesená",J688,0)</f>
        <v>0</v>
      </c>
      <c r="BI688" s="183">
        <f>IF(N688="nulová",J688,0)</f>
        <v>0</v>
      </c>
      <c r="BJ688" s="19" t="s">
        <v>90</v>
      </c>
      <c r="BK688" s="183">
        <f>ROUND(I688*H688,2)</f>
        <v>0</v>
      </c>
      <c r="BL688" s="19" t="s">
        <v>239</v>
      </c>
      <c r="BM688" s="182" t="s">
        <v>1202</v>
      </c>
    </row>
    <row r="689" s="2" customFormat="1" ht="16.5" customHeight="1">
      <c r="A689" s="39"/>
      <c r="B689" s="169"/>
      <c r="C689" s="216" t="s">
        <v>1203</v>
      </c>
      <c r="D689" s="216" t="s">
        <v>251</v>
      </c>
      <c r="E689" s="217" t="s">
        <v>1204</v>
      </c>
      <c r="F689" s="218" t="s">
        <v>1205</v>
      </c>
      <c r="G689" s="219" t="s">
        <v>178</v>
      </c>
      <c r="H689" s="220">
        <v>1.1000000000000001</v>
      </c>
      <c r="I689" s="221"/>
      <c r="J689" s="222">
        <f>ROUND(I689*H689,2)</f>
        <v>0</v>
      </c>
      <c r="K689" s="223"/>
      <c r="L689" s="224"/>
      <c r="M689" s="225" t="s">
        <v>1</v>
      </c>
      <c r="N689" s="226" t="s">
        <v>50</v>
      </c>
      <c r="O689" s="78"/>
      <c r="P689" s="180">
        <f>O689*H689</f>
        <v>0</v>
      </c>
      <c r="Q689" s="180">
        <v>0.00025999999999999998</v>
      </c>
      <c r="R689" s="180">
        <f>Q689*H689</f>
        <v>0.00028600000000000001</v>
      </c>
      <c r="S689" s="180">
        <v>0</v>
      </c>
      <c r="T689" s="181">
        <f>S689*H689</f>
        <v>0</v>
      </c>
      <c r="U689" s="39"/>
      <c r="V689" s="39"/>
      <c r="W689" s="39"/>
      <c r="X689" s="39"/>
      <c r="Y689" s="39"/>
      <c r="Z689" s="39"/>
      <c r="AA689" s="39"/>
      <c r="AB689" s="39"/>
      <c r="AC689" s="39"/>
      <c r="AD689" s="39"/>
      <c r="AE689" s="39"/>
      <c r="AR689" s="182" t="s">
        <v>317</v>
      </c>
      <c r="AT689" s="182" t="s">
        <v>251</v>
      </c>
      <c r="AU689" s="182" t="s">
        <v>20</v>
      </c>
      <c r="AY689" s="19" t="s">
        <v>148</v>
      </c>
      <c r="BE689" s="183">
        <f>IF(N689="základní",J689,0)</f>
        <v>0</v>
      </c>
      <c r="BF689" s="183">
        <f>IF(N689="snížená",J689,0)</f>
        <v>0</v>
      </c>
      <c r="BG689" s="183">
        <f>IF(N689="zákl. přenesená",J689,0)</f>
        <v>0</v>
      </c>
      <c r="BH689" s="183">
        <f>IF(N689="sníž. přenesená",J689,0)</f>
        <v>0</v>
      </c>
      <c r="BI689" s="183">
        <f>IF(N689="nulová",J689,0)</f>
        <v>0</v>
      </c>
      <c r="BJ689" s="19" t="s">
        <v>90</v>
      </c>
      <c r="BK689" s="183">
        <f>ROUND(I689*H689,2)</f>
        <v>0</v>
      </c>
      <c r="BL689" s="19" t="s">
        <v>239</v>
      </c>
      <c r="BM689" s="182" t="s">
        <v>1206</v>
      </c>
    </row>
    <row r="690" s="14" customFormat="1">
      <c r="A690" s="14"/>
      <c r="B690" s="192"/>
      <c r="C690" s="14"/>
      <c r="D690" s="185" t="s">
        <v>156</v>
      </c>
      <c r="E690" s="14"/>
      <c r="F690" s="194" t="s">
        <v>1207</v>
      </c>
      <c r="G690" s="14"/>
      <c r="H690" s="195">
        <v>1.1000000000000001</v>
      </c>
      <c r="I690" s="196"/>
      <c r="J690" s="14"/>
      <c r="K690" s="14"/>
      <c r="L690" s="192"/>
      <c r="M690" s="197"/>
      <c r="N690" s="198"/>
      <c r="O690" s="198"/>
      <c r="P690" s="198"/>
      <c r="Q690" s="198"/>
      <c r="R690" s="198"/>
      <c r="S690" s="198"/>
      <c r="T690" s="199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T690" s="193" t="s">
        <v>156</v>
      </c>
      <c r="AU690" s="193" t="s">
        <v>20</v>
      </c>
      <c r="AV690" s="14" t="s">
        <v>20</v>
      </c>
      <c r="AW690" s="14" t="s">
        <v>3</v>
      </c>
      <c r="AX690" s="14" t="s">
        <v>90</v>
      </c>
      <c r="AY690" s="193" t="s">
        <v>148</v>
      </c>
    </row>
    <row r="691" s="2" customFormat="1" ht="37.8" customHeight="1">
      <c r="A691" s="39"/>
      <c r="B691" s="169"/>
      <c r="C691" s="170" t="s">
        <v>1208</v>
      </c>
      <c r="D691" s="170" t="s">
        <v>150</v>
      </c>
      <c r="E691" s="171" t="s">
        <v>1209</v>
      </c>
      <c r="F691" s="172" t="s">
        <v>1210</v>
      </c>
      <c r="G691" s="173" t="s">
        <v>153</v>
      </c>
      <c r="H691" s="174">
        <v>9</v>
      </c>
      <c r="I691" s="175"/>
      <c r="J691" s="176">
        <f>ROUND(I691*H691,2)</f>
        <v>0</v>
      </c>
      <c r="K691" s="177"/>
      <c r="L691" s="40"/>
      <c r="M691" s="178" t="s">
        <v>1</v>
      </c>
      <c r="N691" s="179" t="s">
        <v>50</v>
      </c>
      <c r="O691" s="78"/>
      <c r="P691" s="180">
        <f>O691*H691</f>
        <v>0</v>
      </c>
      <c r="Q691" s="180">
        <v>0.0068900000000000003</v>
      </c>
      <c r="R691" s="180">
        <f>Q691*H691</f>
        <v>0.062010000000000003</v>
      </c>
      <c r="S691" s="180">
        <v>0</v>
      </c>
      <c r="T691" s="181">
        <f>S691*H691</f>
        <v>0</v>
      </c>
      <c r="U691" s="39"/>
      <c r="V691" s="39"/>
      <c r="W691" s="39"/>
      <c r="X691" s="39"/>
      <c r="Y691" s="39"/>
      <c r="Z691" s="39"/>
      <c r="AA691" s="39"/>
      <c r="AB691" s="39"/>
      <c r="AC691" s="39"/>
      <c r="AD691" s="39"/>
      <c r="AE691" s="39"/>
      <c r="AR691" s="182" t="s">
        <v>239</v>
      </c>
      <c r="AT691" s="182" t="s">
        <v>150</v>
      </c>
      <c r="AU691" s="182" t="s">
        <v>20</v>
      </c>
      <c r="AY691" s="19" t="s">
        <v>148</v>
      </c>
      <c r="BE691" s="183">
        <f>IF(N691="základní",J691,0)</f>
        <v>0</v>
      </c>
      <c r="BF691" s="183">
        <f>IF(N691="snížená",J691,0)</f>
        <v>0</v>
      </c>
      <c r="BG691" s="183">
        <f>IF(N691="zákl. přenesená",J691,0)</f>
        <v>0</v>
      </c>
      <c r="BH691" s="183">
        <f>IF(N691="sníž. přenesená",J691,0)</f>
        <v>0</v>
      </c>
      <c r="BI691" s="183">
        <f>IF(N691="nulová",J691,0)</f>
        <v>0</v>
      </c>
      <c r="BJ691" s="19" t="s">
        <v>90</v>
      </c>
      <c r="BK691" s="183">
        <f>ROUND(I691*H691,2)</f>
        <v>0</v>
      </c>
      <c r="BL691" s="19" t="s">
        <v>239</v>
      </c>
      <c r="BM691" s="182" t="s">
        <v>1211</v>
      </c>
    </row>
    <row r="692" s="2" customFormat="1" ht="44.25" customHeight="1">
      <c r="A692" s="39"/>
      <c r="B692" s="169"/>
      <c r="C692" s="216" t="s">
        <v>1212</v>
      </c>
      <c r="D692" s="216" t="s">
        <v>251</v>
      </c>
      <c r="E692" s="217" t="s">
        <v>1213</v>
      </c>
      <c r="F692" s="218" t="s">
        <v>1214</v>
      </c>
      <c r="G692" s="219" t="s">
        <v>153</v>
      </c>
      <c r="H692" s="220">
        <v>9.9000000000000004</v>
      </c>
      <c r="I692" s="221"/>
      <c r="J692" s="222">
        <f>ROUND(I692*H692,2)</f>
        <v>0</v>
      </c>
      <c r="K692" s="223"/>
      <c r="L692" s="224"/>
      <c r="M692" s="225" t="s">
        <v>1</v>
      </c>
      <c r="N692" s="226" t="s">
        <v>50</v>
      </c>
      <c r="O692" s="78"/>
      <c r="P692" s="180">
        <f>O692*H692</f>
        <v>0</v>
      </c>
      <c r="Q692" s="180">
        <v>0.019199999999999998</v>
      </c>
      <c r="R692" s="180">
        <f>Q692*H692</f>
        <v>0.19008</v>
      </c>
      <c r="S692" s="180">
        <v>0</v>
      </c>
      <c r="T692" s="181">
        <f>S692*H692</f>
        <v>0</v>
      </c>
      <c r="U692" s="39"/>
      <c r="V692" s="39"/>
      <c r="W692" s="39"/>
      <c r="X692" s="39"/>
      <c r="Y692" s="39"/>
      <c r="Z692" s="39"/>
      <c r="AA692" s="39"/>
      <c r="AB692" s="39"/>
      <c r="AC692" s="39"/>
      <c r="AD692" s="39"/>
      <c r="AE692" s="39"/>
      <c r="AR692" s="182" t="s">
        <v>317</v>
      </c>
      <c r="AT692" s="182" t="s">
        <v>251</v>
      </c>
      <c r="AU692" s="182" t="s">
        <v>20</v>
      </c>
      <c r="AY692" s="19" t="s">
        <v>148</v>
      </c>
      <c r="BE692" s="183">
        <f>IF(N692="základní",J692,0)</f>
        <v>0</v>
      </c>
      <c r="BF692" s="183">
        <f>IF(N692="snížená",J692,0)</f>
        <v>0</v>
      </c>
      <c r="BG692" s="183">
        <f>IF(N692="zákl. přenesená",J692,0)</f>
        <v>0</v>
      </c>
      <c r="BH692" s="183">
        <f>IF(N692="sníž. přenesená",J692,0)</f>
        <v>0</v>
      </c>
      <c r="BI692" s="183">
        <f>IF(N692="nulová",J692,0)</f>
        <v>0</v>
      </c>
      <c r="BJ692" s="19" t="s">
        <v>90</v>
      </c>
      <c r="BK692" s="183">
        <f>ROUND(I692*H692,2)</f>
        <v>0</v>
      </c>
      <c r="BL692" s="19" t="s">
        <v>239</v>
      </c>
      <c r="BM692" s="182" t="s">
        <v>1215</v>
      </c>
    </row>
    <row r="693" s="14" customFormat="1">
      <c r="A693" s="14"/>
      <c r="B693" s="192"/>
      <c r="C693" s="14"/>
      <c r="D693" s="185" t="s">
        <v>156</v>
      </c>
      <c r="E693" s="14"/>
      <c r="F693" s="194" t="s">
        <v>1216</v>
      </c>
      <c r="G693" s="14"/>
      <c r="H693" s="195">
        <v>9.9000000000000004</v>
      </c>
      <c r="I693" s="196"/>
      <c r="J693" s="14"/>
      <c r="K693" s="14"/>
      <c r="L693" s="192"/>
      <c r="M693" s="197"/>
      <c r="N693" s="198"/>
      <c r="O693" s="198"/>
      <c r="P693" s="198"/>
      <c r="Q693" s="198"/>
      <c r="R693" s="198"/>
      <c r="S693" s="198"/>
      <c r="T693" s="199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T693" s="193" t="s">
        <v>156</v>
      </c>
      <c r="AU693" s="193" t="s">
        <v>20</v>
      </c>
      <c r="AV693" s="14" t="s">
        <v>20</v>
      </c>
      <c r="AW693" s="14" t="s">
        <v>3</v>
      </c>
      <c r="AX693" s="14" t="s">
        <v>90</v>
      </c>
      <c r="AY693" s="193" t="s">
        <v>148</v>
      </c>
    </row>
    <row r="694" s="2" customFormat="1" ht="24.15" customHeight="1">
      <c r="A694" s="39"/>
      <c r="B694" s="169"/>
      <c r="C694" s="170" t="s">
        <v>1217</v>
      </c>
      <c r="D694" s="170" t="s">
        <v>150</v>
      </c>
      <c r="E694" s="171" t="s">
        <v>1218</v>
      </c>
      <c r="F694" s="172" t="s">
        <v>1219</v>
      </c>
      <c r="G694" s="173" t="s">
        <v>153</v>
      </c>
      <c r="H694" s="174">
        <v>9</v>
      </c>
      <c r="I694" s="175"/>
      <c r="J694" s="176">
        <f>ROUND(I694*H694,2)</f>
        <v>0</v>
      </c>
      <c r="K694" s="177"/>
      <c r="L694" s="40"/>
      <c r="M694" s="178" t="s">
        <v>1</v>
      </c>
      <c r="N694" s="179" t="s">
        <v>50</v>
      </c>
      <c r="O694" s="78"/>
      <c r="P694" s="180">
        <f>O694*H694</f>
        <v>0</v>
      </c>
      <c r="Q694" s="180">
        <v>0.0015</v>
      </c>
      <c r="R694" s="180">
        <f>Q694*H694</f>
        <v>0.0135</v>
      </c>
      <c r="S694" s="180">
        <v>0</v>
      </c>
      <c r="T694" s="181">
        <f>S694*H694</f>
        <v>0</v>
      </c>
      <c r="U694" s="39"/>
      <c r="V694" s="39"/>
      <c r="W694" s="39"/>
      <c r="X694" s="39"/>
      <c r="Y694" s="39"/>
      <c r="Z694" s="39"/>
      <c r="AA694" s="39"/>
      <c r="AB694" s="39"/>
      <c r="AC694" s="39"/>
      <c r="AD694" s="39"/>
      <c r="AE694" s="39"/>
      <c r="AR694" s="182" t="s">
        <v>239</v>
      </c>
      <c r="AT694" s="182" t="s">
        <v>150</v>
      </c>
      <c r="AU694" s="182" t="s">
        <v>20</v>
      </c>
      <c r="AY694" s="19" t="s">
        <v>148</v>
      </c>
      <c r="BE694" s="183">
        <f>IF(N694="základní",J694,0)</f>
        <v>0</v>
      </c>
      <c r="BF694" s="183">
        <f>IF(N694="snížená",J694,0)</f>
        <v>0</v>
      </c>
      <c r="BG694" s="183">
        <f>IF(N694="zákl. přenesená",J694,0)</f>
        <v>0</v>
      </c>
      <c r="BH694" s="183">
        <f>IF(N694="sníž. přenesená",J694,0)</f>
        <v>0</v>
      </c>
      <c r="BI694" s="183">
        <f>IF(N694="nulová",J694,0)</f>
        <v>0</v>
      </c>
      <c r="BJ694" s="19" t="s">
        <v>90</v>
      </c>
      <c r="BK694" s="183">
        <f>ROUND(I694*H694,2)</f>
        <v>0</v>
      </c>
      <c r="BL694" s="19" t="s">
        <v>239</v>
      </c>
      <c r="BM694" s="182" t="s">
        <v>1220</v>
      </c>
    </row>
    <row r="695" s="2" customFormat="1" ht="16.5" customHeight="1">
      <c r="A695" s="39"/>
      <c r="B695" s="169"/>
      <c r="C695" s="170" t="s">
        <v>1221</v>
      </c>
      <c r="D695" s="170" t="s">
        <v>150</v>
      </c>
      <c r="E695" s="171" t="s">
        <v>1222</v>
      </c>
      <c r="F695" s="172" t="s">
        <v>1223</v>
      </c>
      <c r="G695" s="173" t="s">
        <v>178</v>
      </c>
      <c r="H695" s="174">
        <v>12.32</v>
      </c>
      <c r="I695" s="175"/>
      <c r="J695" s="176">
        <f>ROUND(I695*H695,2)</f>
        <v>0</v>
      </c>
      <c r="K695" s="177"/>
      <c r="L695" s="40"/>
      <c r="M695" s="178" t="s">
        <v>1</v>
      </c>
      <c r="N695" s="179" t="s">
        <v>50</v>
      </c>
      <c r="O695" s="78"/>
      <c r="P695" s="180">
        <f>O695*H695</f>
        <v>0</v>
      </c>
      <c r="Q695" s="180">
        <v>3.0000000000000001E-05</v>
      </c>
      <c r="R695" s="180">
        <f>Q695*H695</f>
        <v>0.00036960000000000004</v>
      </c>
      <c r="S695" s="180">
        <v>0</v>
      </c>
      <c r="T695" s="181">
        <f>S695*H695</f>
        <v>0</v>
      </c>
      <c r="U695" s="39"/>
      <c r="V695" s="39"/>
      <c r="W695" s="39"/>
      <c r="X695" s="39"/>
      <c r="Y695" s="39"/>
      <c r="Z695" s="39"/>
      <c r="AA695" s="39"/>
      <c r="AB695" s="39"/>
      <c r="AC695" s="39"/>
      <c r="AD695" s="39"/>
      <c r="AE695" s="39"/>
      <c r="AR695" s="182" t="s">
        <v>239</v>
      </c>
      <c r="AT695" s="182" t="s">
        <v>150</v>
      </c>
      <c r="AU695" s="182" t="s">
        <v>20</v>
      </c>
      <c r="AY695" s="19" t="s">
        <v>148</v>
      </c>
      <c r="BE695" s="183">
        <f>IF(N695="základní",J695,0)</f>
        <v>0</v>
      </c>
      <c r="BF695" s="183">
        <f>IF(N695="snížená",J695,0)</f>
        <v>0</v>
      </c>
      <c r="BG695" s="183">
        <f>IF(N695="zákl. přenesená",J695,0)</f>
        <v>0</v>
      </c>
      <c r="BH695" s="183">
        <f>IF(N695="sníž. přenesená",J695,0)</f>
        <v>0</v>
      </c>
      <c r="BI695" s="183">
        <f>IF(N695="nulová",J695,0)</f>
        <v>0</v>
      </c>
      <c r="BJ695" s="19" t="s">
        <v>90</v>
      </c>
      <c r="BK695" s="183">
        <f>ROUND(I695*H695,2)</f>
        <v>0</v>
      </c>
      <c r="BL695" s="19" t="s">
        <v>239</v>
      </c>
      <c r="BM695" s="182" t="s">
        <v>1224</v>
      </c>
    </row>
    <row r="696" s="14" customFormat="1">
      <c r="A696" s="14"/>
      <c r="B696" s="192"/>
      <c r="C696" s="14"/>
      <c r="D696" s="185" t="s">
        <v>156</v>
      </c>
      <c r="E696" s="193" t="s">
        <v>1</v>
      </c>
      <c r="F696" s="194" t="s">
        <v>1225</v>
      </c>
      <c r="G696" s="14"/>
      <c r="H696" s="195">
        <v>12.32</v>
      </c>
      <c r="I696" s="196"/>
      <c r="J696" s="14"/>
      <c r="K696" s="14"/>
      <c r="L696" s="192"/>
      <c r="M696" s="197"/>
      <c r="N696" s="198"/>
      <c r="O696" s="198"/>
      <c r="P696" s="198"/>
      <c r="Q696" s="198"/>
      <c r="R696" s="198"/>
      <c r="S696" s="198"/>
      <c r="T696" s="199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T696" s="193" t="s">
        <v>156</v>
      </c>
      <c r="AU696" s="193" t="s">
        <v>20</v>
      </c>
      <c r="AV696" s="14" t="s">
        <v>20</v>
      </c>
      <c r="AW696" s="14" t="s">
        <v>41</v>
      </c>
      <c r="AX696" s="14" t="s">
        <v>85</v>
      </c>
      <c r="AY696" s="193" t="s">
        <v>148</v>
      </c>
    </row>
    <row r="697" s="15" customFormat="1">
      <c r="A697" s="15"/>
      <c r="B697" s="200"/>
      <c r="C697" s="15"/>
      <c r="D697" s="185" t="s">
        <v>156</v>
      </c>
      <c r="E697" s="201" t="s">
        <v>1</v>
      </c>
      <c r="F697" s="202" t="s">
        <v>159</v>
      </c>
      <c r="G697" s="15"/>
      <c r="H697" s="203">
        <v>12.32</v>
      </c>
      <c r="I697" s="204"/>
      <c r="J697" s="15"/>
      <c r="K697" s="15"/>
      <c r="L697" s="200"/>
      <c r="M697" s="205"/>
      <c r="N697" s="206"/>
      <c r="O697" s="206"/>
      <c r="P697" s="206"/>
      <c r="Q697" s="206"/>
      <c r="R697" s="206"/>
      <c r="S697" s="206"/>
      <c r="T697" s="207"/>
      <c r="U697" s="15"/>
      <c r="V697" s="15"/>
      <c r="W697" s="15"/>
      <c r="X697" s="15"/>
      <c r="Y697" s="15"/>
      <c r="Z697" s="15"/>
      <c r="AA697" s="15"/>
      <c r="AB697" s="15"/>
      <c r="AC697" s="15"/>
      <c r="AD697" s="15"/>
      <c r="AE697" s="15"/>
      <c r="AT697" s="201" t="s">
        <v>156</v>
      </c>
      <c r="AU697" s="201" t="s">
        <v>20</v>
      </c>
      <c r="AV697" s="15" t="s">
        <v>154</v>
      </c>
      <c r="AW697" s="15" t="s">
        <v>41</v>
      </c>
      <c r="AX697" s="15" t="s">
        <v>90</v>
      </c>
      <c r="AY697" s="201" t="s">
        <v>148</v>
      </c>
    </row>
    <row r="698" s="2" customFormat="1" ht="21.75" customHeight="1">
      <c r="A698" s="39"/>
      <c r="B698" s="169"/>
      <c r="C698" s="170" t="s">
        <v>1226</v>
      </c>
      <c r="D698" s="170" t="s">
        <v>150</v>
      </c>
      <c r="E698" s="171" t="s">
        <v>1227</v>
      </c>
      <c r="F698" s="172" t="s">
        <v>1228</v>
      </c>
      <c r="G698" s="173" t="s">
        <v>178</v>
      </c>
      <c r="H698" s="174">
        <v>10</v>
      </c>
      <c r="I698" s="175"/>
      <c r="J698" s="176">
        <f>ROUND(I698*H698,2)</f>
        <v>0</v>
      </c>
      <c r="K698" s="177"/>
      <c r="L698" s="40"/>
      <c r="M698" s="178" t="s">
        <v>1</v>
      </c>
      <c r="N698" s="179" t="s">
        <v>50</v>
      </c>
      <c r="O698" s="78"/>
      <c r="P698" s="180">
        <f>O698*H698</f>
        <v>0</v>
      </c>
      <c r="Q698" s="180">
        <v>0</v>
      </c>
      <c r="R698" s="180">
        <f>Q698*H698</f>
        <v>0</v>
      </c>
      <c r="S698" s="180">
        <v>0</v>
      </c>
      <c r="T698" s="181">
        <f>S698*H698</f>
        <v>0</v>
      </c>
      <c r="U698" s="39"/>
      <c r="V698" s="39"/>
      <c r="W698" s="39"/>
      <c r="X698" s="39"/>
      <c r="Y698" s="39"/>
      <c r="Z698" s="39"/>
      <c r="AA698" s="39"/>
      <c r="AB698" s="39"/>
      <c r="AC698" s="39"/>
      <c r="AD698" s="39"/>
      <c r="AE698" s="39"/>
      <c r="AR698" s="182" t="s">
        <v>239</v>
      </c>
      <c r="AT698" s="182" t="s">
        <v>150</v>
      </c>
      <c r="AU698" s="182" t="s">
        <v>20</v>
      </c>
      <c r="AY698" s="19" t="s">
        <v>148</v>
      </c>
      <c r="BE698" s="183">
        <f>IF(N698="základní",J698,0)</f>
        <v>0</v>
      </c>
      <c r="BF698" s="183">
        <f>IF(N698="snížená",J698,0)</f>
        <v>0</v>
      </c>
      <c r="BG698" s="183">
        <f>IF(N698="zákl. přenesená",J698,0)</f>
        <v>0</v>
      </c>
      <c r="BH698" s="183">
        <f>IF(N698="sníž. přenesená",J698,0)</f>
        <v>0</v>
      </c>
      <c r="BI698" s="183">
        <f>IF(N698="nulová",J698,0)</f>
        <v>0</v>
      </c>
      <c r="BJ698" s="19" t="s">
        <v>90</v>
      </c>
      <c r="BK698" s="183">
        <f>ROUND(I698*H698,2)</f>
        <v>0</v>
      </c>
      <c r="BL698" s="19" t="s">
        <v>239</v>
      </c>
      <c r="BM698" s="182" t="s">
        <v>1229</v>
      </c>
    </row>
    <row r="699" s="2" customFormat="1" ht="24.15" customHeight="1">
      <c r="A699" s="39"/>
      <c r="B699" s="169"/>
      <c r="C699" s="170" t="s">
        <v>1230</v>
      </c>
      <c r="D699" s="170" t="s">
        <v>150</v>
      </c>
      <c r="E699" s="171" t="s">
        <v>1231</v>
      </c>
      <c r="F699" s="172" t="s">
        <v>1232</v>
      </c>
      <c r="G699" s="173" t="s">
        <v>832</v>
      </c>
      <c r="H699" s="227"/>
      <c r="I699" s="175"/>
      <c r="J699" s="176">
        <f>ROUND(I699*H699,2)</f>
        <v>0</v>
      </c>
      <c r="K699" s="177"/>
      <c r="L699" s="40"/>
      <c r="M699" s="178" t="s">
        <v>1</v>
      </c>
      <c r="N699" s="179" t="s">
        <v>50</v>
      </c>
      <c r="O699" s="78"/>
      <c r="P699" s="180">
        <f>O699*H699</f>
        <v>0</v>
      </c>
      <c r="Q699" s="180">
        <v>0</v>
      </c>
      <c r="R699" s="180">
        <f>Q699*H699</f>
        <v>0</v>
      </c>
      <c r="S699" s="180">
        <v>0</v>
      </c>
      <c r="T699" s="181">
        <f>S699*H699</f>
        <v>0</v>
      </c>
      <c r="U699" s="39"/>
      <c r="V699" s="39"/>
      <c r="W699" s="39"/>
      <c r="X699" s="39"/>
      <c r="Y699" s="39"/>
      <c r="Z699" s="39"/>
      <c r="AA699" s="39"/>
      <c r="AB699" s="39"/>
      <c r="AC699" s="39"/>
      <c r="AD699" s="39"/>
      <c r="AE699" s="39"/>
      <c r="AR699" s="182" t="s">
        <v>239</v>
      </c>
      <c r="AT699" s="182" t="s">
        <v>150</v>
      </c>
      <c r="AU699" s="182" t="s">
        <v>20</v>
      </c>
      <c r="AY699" s="19" t="s">
        <v>148</v>
      </c>
      <c r="BE699" s="183">
        <f>IF(N699="základní",J699,0)</f>
        <v>0</v>
      </c>
      <c r="BF699" s="183">
        <f>IF(N699="snížená",J699,0)</f>
        <v>0</v>
      </c>
      <c r="BG699" s="183">
        <f>IF(N699="zákl. přenesená",J699,0)</f>
        <v>0</v>
      </c>
      <c r="BH699" s="183">
        <f>IF(N699="sníž. přenesená",J699,0)</f>
        <v>0</v>
      </c>
      <c r="BI699" s="183">
        <f>IF(N699="nulová",J699,0)</f>
        <v>0</v>
      </c>
      <c r="BJ699" s="19" t="s">
        <v>90</v>
      </c>
      <c r="BK699" s="183">
        <f>ROUND(I699*H699,2)</f>
        <v>0</v>
      </c>
      <c r="BL699" s="19" t="s">
        <v>239</v>
      </c>
      <c r="BM699" s="182" t="s">
        <v>1233</v>
      </c>
    </row>
    <row r="700" s="12" customFormat="1" ht="22.8" customHeight="1">
      <c r="A700" s="12"/>
      <c r="B700" s="156"/>
      <c r="C700" s="12"/>
      <c r="D700" s="157" t="s">
        <v>84</v>
      </c>
      <c r="E700" s="167" t="s">
        <v>1234</v>
      </c>
      <c r="F700" s="167" t="s">
        <v>1235</v>
      </c>
      <c r="G700" s="12"/>
      <c r="H700" s="12"/>
      <c r="I700" s="159"/>
      <c r="J700" s="168">
        <f>BK700</f>
        <v>0</v>
      </c>
      <c r="K700" s="12"/>
      <c r="L700" s="156"/>
      <c r="M700" s="161"/>
      <c r="N700" s="162"/>
      <c r="O700" s="162"/>
      <c r="P700" s="163">
        <f>SUM(P701:P719)</f>
        <v>0</v>
      </c>
      <c r="Q700" s="162"/>
      <c r="R700" s="163">
        <f>SUM(R701:R719)</f>
        <v>1.0648599999999999</v>
      </c>
      <c r="S700" s="162"/>
      <c r="T700" s="164">
        <f>SUM(T701:T719)</f>
        <v>0</v>
      </c>
      <c r="U700" s="12"/>
      <c r="V700" s="12"/>
      <c r="W700" s="12"/>
      <c r="X700" s="12"/>
      <c r="Y700" s="12"/>
      <c r="Z700" s="12"/>
      <c r="AA700" s="12"/>
      <c r="AB700" s="12"/>
      <c r="AC700" s="12"/>
      <c r="AD700" s="12"/>
      <c r="AE700" s="12"/>
      <c r="AR700" s="157" t="s">
        <v>20</v>
      </c>
      <c r="AT700" s="165" t="s">
        <v>84</v>
      </c>
      <c r="AU700" s="165" t="s">
        <v>90</v>
      </c>
      <c r="AY700" s="157" t="s">
        <v>148</v>
      </c>
      <c r="BK700" s="166">
        <f>SUM(BK701:BK719)</f>
        <v>0</v>
      </c>
    </row>
    <row r="701" s="2" customFormat="1" ht="16.5" customHeight="1">
      <c r="A701" s="39"/>
      <c r="B701" s="169"/>
      <c r="C701" s="170" t="s">
        <v>1236</v>
      </c>
      <c r="D701" s="170" t="s">
        <v>150</v>
      </c>
      <c r="E701" s="171" t="s">
        <v>1237</v>
      </c>
      <c r="F701" s="172" t="s">
        <v>1238</v>
      </c>
      <c r="G701" s="173" t="s">
        <v>153</v>
      </c>
      <c r="H701" s="174">
        <v>42</v>
      </c>
      <c r="I701" s="175"/>
      <c r="J701" s="176">
        <f>ROUND(I701*H701,2)</f>
        <v>0</v>
      </c>
      <c r="K701" s="177"/>
      <c r="L701" s="40"/>
      <c r="M701" s="178" t="s">
        <v>1</v>
      </c>
      <c r="N701" s="179" t="s">
        <v>50</v>
      </c>
      <c r="O701" s="78"/>
      <c r="P701" s="180">
        <f>O701*H701</f>
        <v>0</v>
      </c>
      <c r="Q701" s="180">
        <v>0</v>
      </c>
      <c r="R701" s="180">
        <f>Q701*H701</f>
        <v>0</v>
      </c>
      <c r="S701" s="180">
        <v>0</v>
      </c>
      <c r="T701" s="181">
        <f>S701*H701</f>
        <v>0</v>
      </c>
      <c r="U701" s="39"/>
      <c r="V701" s="39"/>
      <c r="W701" s="39"/>
      <c r="X701" s="39"/>
      <c r="Y701" s="39"/>
      <c r="Z701" s="39"/>
      <c r="AA701" s="39"/>
      <c r="AB701" s="39"/>
      <c r="AC701" s="39"/>
      <c r="AD701" s="39"/>
      <c r="AE701" s="39"/>
      <c r="AR701" s="182" t="s">
        <v>239</v>
      </c>
      <c r="AT701" s="182" t="s">
        <v>150</v>
      </c>
      <c r="AU701" s="182" t="s">
        <v>20</v>
      </c>
      <c r="AY701" s="19" t="s">
        <v>148</v>
      </c>
      <c r="BE701" s="183">
        <f>IF(N701="základní",J701,0)</f>
        <v>0</v>
      </c>
      <c r="BF701" s="183">
        <f>IF(N701="snížená",J701,0)</f>
        <v>0</v>
      </c>
      <c r="BG701" s="183">
        <f>IF(N701="zákl. přenesená",J701,0)</f>
        <v>0</v>
      </c>
      <c r="BH701" s="183">
        <f>IF(N701="sníž. přenesená",J701,0)</f>
        <v>0</v>
      </c>
      <c r="BI701" s="183">
        <f>IF(N701="nulová",J701,0)</f>
        <v>0</v>
      </c>
      <c r="BJ701" s="19" t="s">
        <v>90</v>
      </c>
      <c r="BK701" s="183">
        <f>ROUND(I701*H701,2)</f>
        <v>0</v>
      </c>
      <c r="BL701" s="19" t="s">
        <v>239</v>
      </c>
      <c r="BM701" s="182" t="s">
        <v>1239</v>
      </c>
    </row>
    <row r="702" s="13" customFormat="1">
      <c r="A702" s="13"/>
      <c r="B702" s="184"/>
      <c r="C702" s="13"/>
      <c r="D702" s="185" t="s">
        <v>156</v>
      </c>
      <c r="E702" s="186" t="s">
        <v>1</v>
      </c>
      <c r="F702" s="187" t="s">
        <v>1190</v>
      </c>
      <c r="G702" s="13"/>
      <c r="H702" s="186" t="s">
        <v>1</v>
      </c>
      <c r="I702" s="188"/>
      <c r="J702" s="13"/>
      <c r="K702" s="13"/>
      <c r="L702" s="184"/>
      <c r="M702" s="189"/>
      <c r="N702" s="190"/>
      <c r="O702" s="190"/>
      <c r="P702" s="190"/>
      <c r="Q702" s="190"/>
      <c r="R702" s="190"/>
      <c r="S702" s="190"/>
      <c r="T702" s="191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T702" s="186" t="s">
        <v>156</v>
      </c>
      <c r="AU702" s="186" t="s">
        <v>20</v>
      </c>
      <c r="AV702" s="13" t="s">
        <v>90</v>
      </c>
      <c r="AW702" s="13" t="s">
        <v>41</v>
      </c>
      <c r="AX702" s="13" t="s">
        <v>85</v>
      </c>
      <c r="AY702" s="186" t="s">
        <v>148</v>
      </c>
    </row>
    <row r="703" s="14" customFormat="1">
      <c r="A703" s="14"/>
      <c r="B703" s="192"/>
      <c r="C703" s="14"/>
      <c r="D703" s="185" t="s">
        <v>156</v>
      </c>
      <c r="E703" s="193" t="s">
        <v>1</v>
      </c>
      <c r="F703" s="194" t="s">
        <v>28</v>
      </c>
      <c r="G703" s="14"/>
      <c r="H703" s="195">
        <v>42</v>
      </c>
      <c r="I703" s="196"/>
      <c r="J703" s="14"/>
      <c r="K703" s="14"/>
      <c r="L703" s="192"/>
      <c r="M703" s="197"/>
      <c r="N703" s="198"/>
      <c r="O703" s="198"/>
      <c r="P703" s="198"/>
      <c r="Q703" s="198"/>
      <c r="R703" s="198"/>
      <c r="S703" s="198"/>
      <c r="T703" s="199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T703" s="193" t="s">
        <v>156</v>
      </c>
      <c r="AU703" s="193" t="s">
        <v>20</v>
      </c>
      <c r="AV703" s="14" t="s">
        <v>20</v>
      </c>
      <c r="AW703" s="14" t="s">
        <v>41</v>
      </c>
      <c r="AX703" s="14" t="s">
        <v>85</v>
      </c>
      <c r="AY703" s="193" t="s">
        <v>148</v>
      </c>
    </row>
    <row r="704" s="15" customFormat="1">
      <c r="A704" s="15"/>
      <c r="B704" s="200"/>
      <c r="C704" s="15"/>
      <c r="D704" s="185" t="s">
        <v>156</v>
      </c>
      <c r="E704" s="201" t="s">
        <v>1</v>
      </c>
      <c r="F704" s="202" t="s">
        <v>159</v>
      </c>
      <c r="G704" s="15"/>
      <c r="H704" s="203">
        <v>42</v>
      </c>
      <c r="I704" s="204"/>
      <c r="J704" s="15"/>
      <c r="K704" s="15"/>
      <c r="L704" s="200"/>
      <c r="M704" s="205"/>
      <c r="N704" s="206"/>
      <c r="O704" s="206"/>
      <c r="P704" s="206"/>
      <c r="Q704" s="206"/>
      <c r="R704" s="206"/>
      <c r="S704" s="206"/>
      <c r="T704" s="207"/>
      <c r="U704" s="15"/>
      <c r="V704" s="15"/>
      <c r="W704" s="15"/>
      <c r="X704" s="15"/>
      <c r="Y704" s="15"/>
      <c r="Z704" s="15"/>
      <c r="AA704" s="15"/>
      <c r="AB704" s="15"/>
      <c r="AC704" s="15"/>
      <c r="AD704" s="15"/>
      <c r="AE704" s="15"/>
      <c r="AT704" s="201" t="s">
        <v>156</v>
      </c>
      <c r="AU704" s="201" t="s">
        <v>20</v>
      </c>
      <c r="AV704" s="15" t="s">
        <v>154</v>
      </c>
      <c r="AW704" s="15" t="s">
        <v>41</v>
      </c>
      <c r="AX704" s="15" t="s">
        <v>90</v>
      </c>
      <c r="AY704" s="201" t="s">
        <v>148</v>
      </c>
    </row>
    <row r="705" s="2" customFormat="1" ht="16.5" customHeight="1">
      <c r="A705" s="39"/>
      <c r="B705" s="169"/>
      <c r="C705" s="170" t="s">
        <v>1240</v>
      </c>
      <c r="D705" s="170" t="s">
        <v>150</v>
      </c>
      <c r="E705" s="171" t="s">
        <v>1241</v>
      </c>
      <c r="F705" s="172" t="s">
        <v>1242</v>
      </c>
      <c r="G705" s="173" t="s">
        <v>153</v>
      </c>
      <c r="H705" s="174">
        <v>42</v>
      </c>
      <c r="I705" s="175"/>
      <c r="J705" s="176">
        <f>ROUND(I705*H705,2)</f>
        <v>0</v>
      </c>
      <c r="K705" s="177"/>
      <c r="L705" s="40"/>
      <c r="M705" s="178" t="s">
        <v>1</v>
      </c>
      <c r="N705" s="179" t="s">
        <v>50</v>
      </c>
      <c r="O705" s="78"/>
      <c r="P705" s="180">
        <f>O705*H705</f>
        <v>0</v>
      </c>
      <c r="Q705" s="180">
        <v>0.00029999999999999997</v>
      </c>
      <c r="R705" s="180">
        <f>Q705*H705</f>
        <v>0.012599999999999998</v>
      </c>
      <c r="S705" s="180">
        <v>0</v>
      </c>
      <c r="T705" s="181">
        <f>S705*H705</f>
        <v>0</v>
      </c>
      <c r="U705" s="39"/>
      <c r="V705" s="39"/>
      <c r="W705" s="39"/>
      <c r="X705" s="39"/>
      <c r="Y705" s="39"/>
      <c r="Z705" s="39"/>
      <c r="AA705" s="39"/>
      <c r="AB705" s="39"/>
      <c r="AC705" s="39"/>
      <c r="AD705" s="39"/>
      <c r="AE705" s="39"/>
      <c r="AR705" s="182" t="s">
        <v>239</v>
      </c>
      <c r="AT705" s="182" t="s">
        <v>150</v>
      </c>
      <c r="AU705" s="182" t="s">
        <v>20</v>
      </c>
      <c r="AY705" s="19" t="s">
        <v>148</v>
      </c>
      <c r="BE705" s="183">
        <f>IF(N705="základní",J705,0)</f>
        <v>0</v>
      </c>
      <c r="BF705" s="183">
        <f>IF(N705="snížená",J705,0)</f>
        <v>0</v>
      </c>
      <c r="BG705" s="183">
        <f>IF(N705="zákl. přenesená",J705,0)</f>
        <v>0</v>
      </c>
      <c r="BH705" s="183">
        <f>IF(N705="sníž. přenesená",J705,0)</f>
        <v>0</v>
      </c>
      <c r="BI705" s="183">
        <f>IF(N705="nulová",J705,0)</f>
        <v>0</v>
      </c>
      <c r="BJ705" s="19" t="s">
        <v>90</v>
      </c>
      <c r="BK705" s="183">
        <f>ROUND(I705*H705,2)</f>
        <v>0</v>
      </c>
      <c r="BL705" s="19" t="s">
        <v>239</v>
      </c>
      <c r="BM705" s="182" t="s">
        <v>1243</v>
      </c>
    </row>
    <row r="706" s="2" customFormat="1" ht="24.15" customHeight="1">
      <c r="A706" s="39"/>
      <c r="B706" s="169"/>
      <c r="C706" s="170" t="s">
        <v>1244</v>
      </c>
      <c r="D706" s="170" t="s">
        <v>150</v>
      </c>
      <c r="E706" s="171" t="s">
        <v>1245</v>
      </c>
      <c r="F706" s="172" t="s">
        <v>1246</v>
      </c>
      <c r="G706" s="173" t="s">
        <v>153</v>
      </c>
      <c r="H706" s="174">
        <v>42</v>
      </c>
      <c r="I706" s="175"/>
      <c r="J706" s="176">
        <f>ROUND(I706*H706,2)</f>
        <v>0</v>
      </c>
      <c r="K706" s="177"/>
      <c r="L706" s="40"/>
      <c r="M706" s="178" t="s">
        <v>1</v>
      </c>
      <c r="N706" s="179" t="s">
        <v>50</v>
      </c>
      <c r="O706" s="78"/>
      <c r="P706" s="180">
        <f>O706*H706</f>
        <v>0</v>
      </c>
      <c r="Q706" s="180">
        <v>0.0015</v>
      </c>
      <c r="R706" s="180">
        <f>Q706*H706</f>
        <v>0.063</v>
      </c>
      <c r="S706" s="180">
        <v>0</v>
      </c>
      <c r="T706" s="181">
        <f>S706*H706</f>
        <v>0</v>
      </c>
      <c r="U706" s="39"/>
      <c r="V706" s="39"/>
      <c r="W706" s="39"/>
      <c r="X706" s="39"/>
      <c r="Y706" s="39"/>
      <c r="Z706" s="39"/>
      <c r="AA706" s="39"/>
      <c r="AB706" s="39"/>
      <c r="AC706" s="39"/>
      <c r="AD706" s="39"/>
      <c r="AE706" s="39"/>
      <c r="AR706" s="182" t="s">
        <v>239</v>
      </c>
      <c r="AT706" s="182" t="s">
        <v>150</v>
      </c>
      <c r="AU706" s="182" t="s">
        <v>20</v>
      </c>
      <c r="AY706" s="19" t="s">
        <v>148</v>
      </c>
      <c r="BE706" s="183">
        <f>IF(N706="základní",J706,0)</f>
        <v>0</v>
      </c>
      <c r="BF706" s="183">
        <f>IF(N706="snížená",J706,0)</f>
        <v>0</v>
      </c>
      <c r="BG706" s="183">
        <f>IF(N706="zákl. přenesená",J706,0)</f>
        <v>0</v>
      </c>
      <c r="BH706" s="183">
        <f>IF(N706="sníž. přenesená",J706,0)</f>
        <v>0</v>
      </c>
      <c r="BI706" s="183">
        <f>IF(N706="nulová",J706,0)</f>
        <v>0</v>
      </c>
      <c r="BJ706" s="19" t="s">
        <v>90</v>
      </c>
      <c r="BK706" s="183">
        <f>ROUND(I706*H706,2)</f>
        <v>0</v>
      </c>
      <c r="BL706" s="19" t="s">
        <v>239</v>
      </c>
      <c r="BM706" s="182" t="s">
        <v>1247</v>
      </c>
    </row>
    <row r="707" s="2" customFormat="1" ht="16.5" customHeight="1">
      <c r="A707" s="39"/>
      <c r="B707" s="169"/>
      <c r="C707" s="170" t="s">
        <v>1248</v>
      </c>
      <c r="D707" s="170" t="s">
        <v>150</v>
      </c>
      <c r="E707" s="171" t="s">
        <v>1249</v>
      </c>
      <c r="F707" s="172" t="s">
        <v>1250</v>
      </c>
      <c r="G707" s="173" t="s">
        <v>153</v>
      </c>
      <c r="H707" s="174">
        <v>42</v>
      </c>
      <c r="I707" s="175"/>
      <c r="J707" s="176">
        <f>ROUND(I707*H707,2)</f>
        <v>0</v>
      </c>
      <c r="K707" s="177"/>
      <c r="L707" s="40"/>
      <c r="M707" s="178" t="s">
        <v>1</v>
      </c>
      <c r="N707" s="179" t="s">
        <v>50</v>
      </c>
      <c r="O707" s="78"/>
      <c r="P707" s="180">
        <f>O707*H707</f>
        <v>0</v>
      </c>
      <c r="Q707" s="180">
        <v>0.0044999999999999997</v>
      </c>
      <c r="R707" s="180">
        <f>Q707*H707</f>
        <v>0.18899999999999997</v>
      </c>
      <c r="S707" s="180">
        <v>0</v>
      </c>
      <c r="T707" s="181">
        <f>S707*H707</f>
        <v>0</v>
      </c>
      <c r="U707" s="39"/>
      <c r="V707" s="39"/>
      <c r="W707" s="39"/>
      <c r="X707" s="39"/>
      <c r="Y707" s="39"/>
      <c r="Z707" s="39"/>
      <c r="AA707" s="39"/>
      <c r="AB707" s="39"/>
      <c r="AC707" s="39"/>
      <c r="AD707" s="39"/>
      <c r="AE707" s="39"/>
      <c r="AR707" s="182" t="s">
        <v>239</v>
      </c>
      <c r="AT707" s="182" t="s">
        <v>150</v>
      </c>
      <c r="AU707" s="182" t="s">
        <v>20</v>
      </c>
      <c r="AY707" s="19" t="s">
        <v>148</v>
      </c>
      <c r="BE707" s="183">
        <f>IF(N707="základní",J707,0)</f>
        <v>0</v>
      </c>
      <c r="BF707" s="183">
        <f>IF(N707="snížená",J707,0)</f>
        <v>0</v>
      </c>
      <c r="BG707" s="183">
        <f>IF(N707="zákl. přenesená",J707,0)</f>
        <v>0</v>
      </c>
      <c r="BH707" s="183">
        <f>IF(N707="sníž. přenesená",J707,0)</f>
        <v>0</v>
      </c>
      <c r="BI707" s="183">
        <f>IF(N707="nulová",J707,0)</f>
        <v>0</v>
      </c>
      <c r="BJ707" s="19" t="s">
        <v>90</v>
      </c>
      <c r="BK707" s="183">
        <f>ROUND(I707*H707,2)</f>
        <v>0</v>
      </c>
      <c r="BL707" s="19" t="s">
        <v>239</v>
      </c>
      <c r="BM707" s="182" t="s">
        <v>1251</v>
      </c>
    </row>
    <row r="708" s="2" customFormat="1" ht="33" customHeight="1">
      <c r="A708" s="39"/>
      <c r="B708" s="169"/>
      <c r="C708" s="170" t="s">
        <v>1252</v>
      </c>
      <c r="D708" s="170" t="s">
        <v>150</v>
      </c>
      <c r="E708" s="171" t="s">
        <v>1253</v>
      </c>
      <c r="F708" s="172" t="s">
        <v>1254</v>
      </c>
      <c r="G708" s="173" t="s">
        <v>153</v>
      </c>
      <c r="H708" s="174">
        <v>42</v>
      </c>
      <c r="I708" s="175"/>
      <c r="J708" s="176">
        <f>ROUND(I708*H708,2)</f>
        <v>0</v>
      </c>
      <c r="K708" s="177"/>
      <c r="L708" s="40"/>
      <c r="M708" s="178" t="s">
        <v>1</v>
      </c>
      <c r="N708" s="179" t="s">
        <v>50</v>
      </c>
      <c r="O708" s="78"/>
      <c r="P708" s="180">
        <f>O708*H708</f>
        <v>0</v>
      </c>
      <c r="Q708" s="180">
        <v>0.0060000000000000001</v>
      </c>
      <c r="R708" s="180">
        <f>Q708*H708</f>
        <v>0.252</v>
      </c>
      <c r="S708" s="180">
        <v>0</v>
      </c>
      <c r="T708" s="181">
        <f>S708*H708</f>
        <v>0</v>
      </c>
      <c r="U708" s="39"/>
      <c r="V708" s="39"/>
      <c r="W708" s="39"/>
      <c r="X708" s="39"/>
      <c r="Y708" s="39"/>
      <c r="Z708" s="39"/>
      <c r="AA708" s="39"/>
      <c r="AB708" s="39"/>
      <c r="AC708" s="39"/>
      <c r="AD708" s="39"/>
      <c r="AE708" s="39"/>
      <c r="AR708" s="182" t="s">
        <v>239</v>
      </c>
      <c r="AT708" s="182" t="s">
        <v>150</v>
      </c>
      <c r="AU708" s="182" t="s">
        <v>20</v>
      </c>
      <c r="AY708" s="19" t="s">
        <v>148</v>
      </c>
      <c r="BE708" s="183">
        <f>IF(N708="základní",J708,0)</f>
        <v>0</v>
      </c>
      <c r="BF708" s="183">
        <f>IF(N708="snížená",J708,0)</f>
        <v>0</v>
      </c>
      <c r="BG708" s="183">
        <f>IF(N708="zákl. přenesená",J708,0)</f>
        <v>0</v>
      </c>
      <c r="BH708" s="183">
        <f>IF(N708="sníž. přenesená",J708,0)</f>
        <v>0</v>
      </c>
      <c r="BI708" s="183">
        <f>IF(N708="nulová",J708,0)</f>
        <v>0</v>
      </c>
      <c r="BJ708" s="19" t="s">
        <v>90</v>
      </c>
      <c r="BK708" s="183">
        <f>ROUND(I708*H708,2)</f>
        <v>0</v>
      </c>
      <c r="BL708" s="19" t="s">
        <v>239</v>
      </c>
      <c r="BM708" s="182" t="s">
        <v>1255</v>
      </c>
    </row>
    <row r="709" s="2" customFormat="1" ht="24.15" customHeight="1">
      <c r="A709" s="39"/>
      <c r="B709" s="169"/>
      <c r="C709" s="216" t="s">
        <v>1256</v>
      </c>
      <c r="D709" s="216" t="s">
        <v>251</v>
      </c>
      <c r="E709" s="217" t="s">
        <v>1257</v>
      </c>
      <c r="F709" s="218" t="s">
        <v>1258</v>
      </c>
      <c r="G709" s="219" t="s">
        <v>153</v>
      </c>
      <c r="H709" s="220">
        <v>46.200000000000003</v>
      </c>
      <c r="I709" s="221"/>
      <c r="J709" s="222">
        <f>ROUND(I709*H709,2)</f>
        <v>0</v>
      </c>
      <c r="K709" s="223"/>
      <c r="L709" s="224"/>
      <c r="M709" s="225" t="s">
        <v>1</v>
      </c>
      <c r="N709" s="226" t="s">
        <v>50</v>
      </c>
      <c r="O709" s="78"/>
      <c r="P709" s="180">
        <f>O709*H709</f>
        <v>0</v>
      </c>
      <c r="Q709" s="180">
        <v>0.0118</v>
      </c>
      <c r="R709" s="180">
        <f>Q709*H709</f>
        <v>0.54515999999999998</v>
      </c>
      <c r="S709" s="180">
        <v>0</v>
      </c>
      <c r="T709" s="181">
        <f>S709*H709</f>
        <v>0</v>
      </c>
      <c r="U709" s="39"/>
      <c r="V709" s="39"/>
      <c r="W709" s="39"/>
      <c r="X709" s="39"/>
      <c r="Y709" s="39"/>
      <c r="Z709" s="39"/>
      <c r="AA709" s="39"/>
      <c r="AB709" s="39"/>
      <c r="AC709" s="39"/>
      <c r="AD709" s="39"/>
      <c r="AE709" s="39"/>
      <c r="AR709" s="182" t="s">
        <v>317</v>
      </c>
      <c r="AT709" s="182" t="s">
        <v>251</v>
      </c>
      <c r="AU709" s="182" t="s">
        <v>20</v>
      </c>
      <c r="AY709" s="19" t="s">
        <v>148</v>
      </c>
      <c r="BE709" s="183">
        <f>IF(N709="základní",J709,0)</f>
        <v>0</v>
      </c>
      <c r="BF709" s="183">
        <f>IF(N709="snížená",J709,0)</f>
        <v>0</v>
      </c>
      <c r="BG709" s="183">
        <f>IF(N709="zákl. přenesená",J709,0)</f>
        <v>0</v>
      </c>
      <c r="BH709" s="183">
        <f>IF(N709="sníž. přenesená",J709,0)</f>
        <v>0</v>
      </c>
      <c r="BI709" s="183">
        <f>IF(N709="nulová",J709,0)</f>
        <v>0</v>
      </c>
      <c r="BJ709" s="19" t="s">
        <v>90</v>
      </c>
      <c r="BK709" s="183">
        <f>ROUND(I709*H709,2)</f>
        <v>0</v>
      </c>
      <c r="BL709" s="19" t="s">
        <v>239</v>
      </c>
      <c r="BM709" s="182" t="s">
        <v>1259</v>
      </c>
    </row>
    <row r="710" s="14" customFormat="1">
      <c r="A710" s="14"/>
      <c r="B710" s="192"/>
      <c r="C710" s="14"/>
      <c r="D710" s="185" t="s">
        <v>156</v>
      </c>
      <c r="E710" s="14"/>
      <c r="F710" s="194" t="s">
        <v>1260</v>
      </c>
      <c r="G710" s="14"/>
      <c r="H710" s="195">
        <v>46.200000000000003</v>
      </c>
      <c r="I710" s="196"/>
      <c r="J710" s="14"/>
      <c r="K710" s="14"/>
      <c r="L710" s="192"/>
      <c r="M710" s="197"/>
      <c r="N710" s="198"/>
      <c r="O710" s="198"/>
      <c r="P710" s="198"/>
      <c r="Q710" s="198"/>
      <c r="R710" s="198"/>
      <c r="S710" s="198"/>
      <c r="T710" s="199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T710" s="193" t="s">
        <v>156</v>
      </c>
      <c r="AU710" s="193" t="s">
        <v>20</v>
      </c>
      <c r="AV710" s="14" t="s">
        <v>20</v>
      </c>
      <c r="AW710" s="14" t="s">
        <v>3</v>
      </c>
      <c r="AX710" s="14" t="s">
        <v>90</v>
      </c>
      <c r="AY710" s="193" t="s">
        <v>148</v>
      </c>
    </row>
    <row r="711" s="2" customFormat="1" ht="16.5" customHeight="1">
      <c r="A711" s="39"/>
      <c r="B711" s="169"/>
      <c r="C711" s="170" t="s">
        <v>1261</v>
      </c>
      <c r="D711" s="170" t="s">
        <v>150</v>
      </c>
      <c r="E711" s="171" t="s">
        <v>1262</v>
      </c>
      <c r="F711" s="172" t="s">
        <v>1263</v>
      </c>
      <c r="G711" s="173" t="s">
        <v>178</v>
      </c>
      <c r="H711" s="174">
        <v>30</v>
      </c>
      <c r="I711" s="175"/>
      <c r="J711" s="176">
        <f>ROUND(I711*H711,2)</f>
        <v>0</v>
      </c>
      <c r="K711" s="177"/>
      <c r="L711" s="40"/>
      <c r="M711" s="178" t="s">
        <v>1</v>
      </c>
      <c r="N711" s="179" t="s">
        <v>50</v>
      </c>
      <c r="O711" s="78"/>
      <c r="P711" s="180">
        <f>O711*H711</f>
        <v>0</v>
      </c>
      <c r="Q711" s="180">
        <v>3.0000000000000001E-05</v>
      </c>
      <c r="R711" s="180">
        <f>Q711*H711</f>
        <v>0.00089999999999999998</v>
      </c>
      <c r="S711" s="180">
        <v>0</v>
      </c>
      <c r="T711" s="181">
        <f>S711*H711</f>
        <v>0</v>
      </c>
      <c r="U711" s="39"/>
      <c r="V711" s="39"/>
      <c r="W711" s="39"/>
      <c r="X711" s="39"/>
      <c r="Y711" s="39"/>
      <c r="Z711" s="39"/>
      <c r="AA711" s="39"/>
      <c r="AB711" s="39"/>
      <c r="AC711" s="39"/>
      <c r="AD711" s="39"/>
      <c r="AE711" s="39"/>
      <c r="AR711" s="182" t="s">
        <v>239</v>
      </c>
      <c r="AT711" s="182" t="s">
        <v>150</v>
      </c>
      <c r="AU711" s="182" t="s">
        <v>20</v>
      </c>
      <c r="AY711" s="19" t="s">
        <v>148</v>
      </c>
      <c r="BE711" s="183">
        <f>IF(N711="základní",J711,0)</f>
        <v>0</v>
      </c>
      <c r="BF711" s="183">
        <f>IF(N711="snížená",J711,0)</f>
        <v>0</v>
      </c>
      <c r="BG711" s="183">
        <f>IF(N711="zákl. přenesená",J711,0)</f>
        <v>0</v>
      </c>
      <c r="BH711" s="183">
        <f>IF(N711="sníž. přenesená",J711,0)</f>
        <v>0</v>
      </c>
      <c r="BI711" s="183">
        <f>IF(N711="nulová",J711,0)</f>
        <v>0</v>
      </c>
      <c r="BJ711" s="19" t="s">
        <v>90</v>
      </c>
      <c r="BK711" s="183">
        <f>ROUND(I711*H711,2)</f>
        <v>0</v>
      </c>
      <c r="BL711" s="19" t="s">
        <v>239</v>
      </c>
      <c r="BM711" s="182" t="s">
        <v>1264</v>
      </c>
    </row>
    <row r="712" s="14" customFormat="1">
      <c r="A712" s="14"/>
      <c r="B712" s="192"/>
      <c r="C712" s="14"/>
      <c r="D712" s="185" t="s">
        <v>156</v>
      </c>
      <c r="E712" s="193" t="s">
        <v>1</v>
      </c>
      <c r="F712" s="194" t="s">
        <v>309</v>
      </c>
      <c r="G712" s="14"/>
      <c r="H712" s="195">
        <v>30</v>
      </c>
      <c r="I712" s="196"/>
      <c r="J712" s="14"/>
      <c r="K712" s="14"/>
      <c r="L712" s="192"/>
      <c r="M712" s="197"/>
      <c r="N712" s="198"/>
      <c r="O712" s="198"/>
      <c r="P712" s="198"/>
      <c r="Q712" s="198"/>
      <c r="R712" s="198"/>
      <c r="S712" s="198"/>
      <c r="T712" s="199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T712" s="193" t="s">
        <v>156</v>
      </c>
      <c r="AU712" s="193" t="s">
        <v>20</v>
      </c>
      <c r="AV712" s="14" t="s">
        <v>20</v>
      </c>
      <c r="AW712" s="14" t="s">
        <v>41</v>
      </c>
      <c r="AX712" s="14" t="s">
        <v>85</v>
      </c>
      <c r="AY712" s="193" t="s">
        <v>148</v>
      </c>
    </row>
    <row r="713" s="15" customFormat="1">
      <c r="A713" s="15"/>
      <c r="B713" s="200"/>
      <c r="C713" s="15"/>
      <c r="D713" s="185" t="s">
        <v>156</v>
      </c>
      <c r="E713" s="201" t="s">
        <v>1</v>
      </c>
      <c r="F713" s="202" t="s">
        <v>159</v>
      </c>
      <c r="G713" s="15"/>
      <c r="H713" s="203">
        <v>30</v>
      </c>
      <c r="I713" s="204"/>
      <c r="J713" s="15"/>
      <c r="K713" s="15"/>
      <c r="L713" s="200"/>
      <c r="M713" s="205"/>
      <c r="N713" s="206"/>
      <c r="O713" s="206"/>
      <c r="P713" s="206"/>
      <c r="Q713" s="206"/>
      <c r="R713" s="206"/>
      <c r="S713" s="206"/>
      <c r="T713" s="207"/>
      <c r="U713" s="15"/>
      <c r="V713" s="15"/>
      <c r="W713" s="15"/>
      <c r="X713" s="15"/>
      <c r="Y713" s="15"/>
      <c r="Z713" s="15"/>
      <c r="AA713" s="15"/>
      <c r="AB713" s="15"/>
      <c r="AC713" s="15"/>
      <c r="AD713" s="15"/>
      <c r="AE713" s="15"/>
      <c r="AT713" s="201" t="s">
        <v>156</v>
      </c>
      <c r="AU713" s="201" t="s">
        <v>20</v>
      </c>
      <c r="AV713" s="15" t="s">
        <v>154</v>
      </c>
      <c r="AW713" s="15" t="s">
        <v>41</v>
      </c>
      <c r="AX713" s="15" t="s">
        <v>90</v>
      </c>
      <c r="AY713" s="201" t="s">
        <v>148</v>
      </c>
    </row>
    <row r="714" s="2" customFormat="1" ht="16.5" customHeight="1">
      <c r="A714" s="39"/>
      <c r="B714" s="169"/>
      <c r="C714" s="170" t="s">
        <v>1265</v>
      </c>
      <c r="D714" s="170" t="s">
        <v>150</v>
      </c>
      <c r="E714" s="171" t="s">
        <v>1266</v>
      </c>
      <c r="F714" s="172" t="s">
        <v>1267</v>
      </c>
      <c r="G714" s="173" t="s">
        <v>178</v>
      </c>
      <c r="H714" s="174">
        <v>20</v>
      </c>
      <c r="I714" s="175"/>
      <c r="J714" s="176">
        <f>ROUND(I714*H714,2)</f>
        <v>0</v>
      </c>
      <c r="K714" s="177"/>
      <c r="L714" s="40"/>
      <c r="M714" s="178" t="s">
        <v>1</v>
      </c>
      <c r="N714" s="179" t="s">
        <v>50</v>
      </c>
      <c r="O714" s="78"/>
      <c r="P714" s="180">
        <f>O714*H714</f>
        <v>0</v>
      </c>
      <c r="Q714" s="180">
        <v>0.00011</v>
      </c>
      <c r="R714" s="180">
        <f>Q714*H714</f>
        <v>0.0022000000000000001</v>
      </c>
      <c r="S714" s="180">
        <v>0</v>
      </c>
      <c r="T714" s="181">
        <f>S714*H714</f>
        <v>0</v>
      </c>
      <c r="U714" s="39"/>
      <c r="V714" s="39"/>
      <c r="W714" s="39"/>
      <c r="X714" s="39"/>
      <c r="Y714" s="39"/>
      <c r="Z714" s="39"/>
      <c r="AA714" s="39"/>
      <c r="AB714" s="39"/>
      <c r="AC714" s="39"/>
      <c r="AD714" s="39"/>
      <c r="AE714" s="39"/>
      <c r="AR714" s="182" t="s">
        <v>239</v>
      </c>
      <c r="AT714" s="182" t="s">
        <v>150</v>
      </c>
      <c r="AU714" s="182" t="s">
        <v>20</v>
      </c>
      <c r="AY714" s="19" t="s">
        <v>148</v>
      </c>
      <c r="BE714" s="183">
        <f>IF(N714="základní",J714,0)</f>
        <v>0</v>
      </c>
      <c r="BF714" s="183">
        <f>IF(N714="snížená",J714,0)</f>
        <v>0</v>
      </c>
      <c r="BG714" s="183">
        <f>IF(N714="zákl. přenesená",J714,0)</f>
        <v>0</v>
      </c>
      <c r="BH714" s="183">
        <f>IF(N714="sníž. přenesená",J714,0)</f>
        <v>0</v>
      </c>
      <c r="BI714" s="183">
        <f>IF(N714="nulová",J714,0)</f>
        <v>0</v>
      </c>
      <c r="BJ714" s="19" t="s">
        <v>90</v>
      </c>
      <c r="BK714" s="183">
        <f>ROUND(I714*H714,2)</f>
        <v>0</v>
      </c>
      <c r="BL714" s="19" t="s">
        <v>239</v>
      </c>
      <c r="BM714" s="182" t="s">
        <v>1268</v>
      </c>
    </row>
    <row r="715" s="14" customFormat="1">
      <c r="A715" s="14"/>
      <c r="B715" s="192"/>
      <c r="C715" s="14"/>
      <c r="D715" s="185" t="s">
        <v>156</v>
      </c>
      <c r="E715" s="193" t="s">
        <v>1</v>
      </c>
      <c r="F715" s="194" t="s">
        <v>261</v>
      </c>
      <c r="G715" s="14"/>
      <c r="H715" s="195">
        <v>20</v>
      </c>
      <c r="I715" s="196"/>
      <c r="J715" s="14"/>
      <c r="K715" s="14"/>
      <c r="L715" s="192"/>
      <c r="M715" s="197"/>
      <c r="N715" s="198"/>
      <c r="O715" s="198"/>
      <c r="P715" s="198"/>
      <c r="Q715" s="198"/>
      <c r="R715" s="198"/>
      <c r="S715" s="198"/>
      <c r="T715" s="199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T715" s="193" t="s">
        <v>156</v>
      </c>
      <c r="AU715" s="193" t="s">
        <v>20</v>
      </c>
      <c r="AV715" s="14" t="s">
        <v>20</v>
      </c>
      <c r="AW715" s="14" t="s">
        <v>41</v>
      </c>
      <c r="AX715" s="14" t="s">
        <v>85</v>
      </c>
      <c r="AY715" s="193" t="s">
        <v>148</v>
      </c>
    </row>
    <row r="716" s="15" customFormat="1">
      <c r="A716" s="15"/>
      <c r="B716" s="200"/>
      <c r="C716" s="15"/>
      <c r="D716" s="185" t="s">
        <v>156</v>
      </c>
      <c r="E716" s="201" t="s">
        <v>1</v>
      </c>
      <c r="F716" s="202" t="s">
        <v>159</v>
      </c>
      <c r="G716" s="15"/>
      <c r="H716" s="203">
        <v>20</v>
      </c>
      <c r="I716" s="204"/>
      <c r="J716" s="15"/>
      <c r="K716" s="15"/>
      <c r="L716" s="200"/>
      <c r="M716" s="205"/>
      <c r="N716" s="206"/>
      <c r="O716" s="206"/>
      <c r="P716" s="206"/>
      <c r="Q716" s="206"/>
      <c r="R716" s="206"/>
      <c r="S716" s="206"/>
      <c r="T716" s="207"/>
      <c r="U716" s="15"/>
      <c r="V716" s="15"/>
      <c r="W716" s="15"/>
      <c r="X716" s="15"/>
      <c r="Y716" s="15"/>
      <c r="Z716" s="15"/>
      <c r="AA716" s="15"/>
      <c r="AB716" s="15"/>
      <c r="AC716" s="15"/>
      <c r="AD716" s="15"/>
      <c r="AE716" s="15"/>
      <c r="AT716" s="201" t="s">
        <v>156</v>
      </c>
      <c r="AU716" s="201" t="s">
        <v>20</v>
      </c>
      <c r="AV716" s="15" t="s">
        <v>154</v>
      </c>
      <c r="AW716" s="15" t="s">
        <v>41</v>
      </c>
      <c r="AX716" s="15" t="s">
        <v>90</v>
      </c>
      <c r="AY716" s="201" t="s">
        <v>148</v>
      </c>
    </row>
    <row r="717" s="2" customFormat="1" ht="16.5" customHeight="1">
      <c r="A717" s="39"/>
      <c r="B717" s="169"/>
      <c r="C717" s="170" t="s">
        <v>1269</v>
      </c>
      <c r="D717" s="170" t="s">
        <v>150</v>
      </c>
      <c r="E717" s="171" t="s">
        <v>1270</v>
      </c>
      <c r="F717" s="172" t="s">
        <v>1271</v>
      </c>
      <c r="G717" s="173" t="s">
        <v>162</v>
      </c>
      <c r="H717" s="174">
        <v>15</v>
      </c>
      <c r="I717" s="175"/>
      <c r="J717" s="176">
        <f>ROUND(I717*H717,2)</f>
        <v>0</v>
      </c>
      <c r="K717" s="177"/>
      <c r="L717" s="40"/>
      <c r="M717" s="178" t="s">
        <v>1</v>
      </c>
      <c r="N717" s="179" t="s">
        <v>50</v>
      </c>
      <c r="O717" s="78"/>
      <c r="P717" s="180">
        <f>O717*H717</f>
        <v>0</v>
      </c>
      <c r="Q717" s="180">
        <v>0</v>
      </c>
      <c r="R717" s="180">
        <f>Q717*H717</f>
        <v>0</v>
      </c>
      <c r="S717" s="180">
        <v>0</v>
      </c>
      <c r="T717" s="181">
        <f>S717*H717</f>
        <v>0</v>
      </c>
      <c r="U717" s="39"/>
      <c r="V717" s="39"/>
      <c r="W717" s="39"/>
      <c r="X717" s="39"/>
      <c r="Y717" s="39"/>
      <c r="Z717" s="39"/>
      <c r="AA717" s="39"/>
      <c r="AB717" s="39"/>
      <c r="AC717" s="39"/>
      <c r="AD717" s="39"/>
      <c r="AE717" s="39"/>
      <c r="AR717" s="182" t="s">
        <v>239</v>
      </c>
      <c r="AT717" s="182" t="s">
        <v>150</v>
      </c>
      <c r="AU717" s="182" t="s">
        <v>20</v>
      </c>
      <c r="AY717" s="19" t="s">
        <v>148</v>
      </c>
      <c r="BE717" s="183">
        <f>IF(N717="základní",J717,0)</f>
        <v>0</v>
      </c>
      <c r="BF717" s="183">
        <f>IF(N717="snížená",J717,0)</f>
        <v>0</v>
      </c>
      <c r="BG717" s="183">
        <f>IF(N717="zákl. přenesená",J717,0)</f>
        <v>0</v>
      </c>
      <c r="BH717" s="183">
        <f>IF(N717="sníž. přenesená",J717,0)</f>
        <v>0</v>
      </c>
      <c r="BI717" s="183">
        <f>IF(N717="nulová",J717,0)</f>
        <v>0</v>
      </c>
      <c r="BJ717" s="19" t="s">
        <v>90</v>
      </c>
      <c r="BK717" s="183">
        <f>ROUND(I717*H717,2)</f>
        <v>0</v>
      </c>
      <c r="BL717" s="19" t="s">
        <v>239</v>
      </c>
      <c r="BM717" s="182" t="s">
        <v>1272</v>
      </c>
    </row>
    <row r="718" s="2" customFormat="1" ht="24.15" customHeight="1">
      <c r="A718" s="39"/>
      <c r="B718" s="169"/>
      <c r="C718" s="170" t="s">
        <v>1273</v>
      </c>
      <c r="D718" s="170" t="s">
        <v>150</v>
      </c>
      <c r="E718" s="171" t="s">
        <v>1274</v>
      </c>
      <c r="F718" s="172" t="s">
        <v>1275</v>
      </c>
      <c r="G718" s="173" t="s">
        <v>178</v>
      </c>
      <c r="H718" s="174">
        <v>25</v>
      </c>
      <c r="I718" s="175"/>
      <c r="J718" s="176">
        <f>ROUND(I718*H718,2)</f>
        <v>0</v>
      </c>
      <c r="K718" s="177"/>
      <c r="L718" s="40"/>
      <c r="M718" s="178" t="s">
        <v>1</v>
      </c>
      <c r="N718" s="179" t="s">
        <v>50</v>
      </c>
      <c r="O718" s="78"/>
      <c r="P718" s="180">
        <f>O718*H718</f>
        <v>0</v>
      </c>
      <c r="Q718" s="180">
        <v>0</v>
      </c>
      <c r="R718" s="180">
        <f>Q718*H718</f>
        <v>0</v>
      </c>
      <c r="S718" s="180">
        <v>0</v>
      </c>
      <c r="T718" s="181">
        <f>S718*H718</f>
        <v>0</v>
      </c>
      <c r="U718" s="39"/>
      <c r="V718" s="39"/>
      <c r="W718" s="39"/>
      <c r="X718" s="39"/>
      <c r="Y718" s="39"/>
      <c r="Z718" s="39"/>
      <c r="AA718" s="39"/>
      <c r="AB718" s="39"/>
      <c r="AC718" s="39"/>
      <c r="AD718" s="39"/>
      <c r="AE718" s="39"/>
      <c r="AR718" s="182" t="s">
        <v>239</v>
      </c>
      <c r="AT718" s="182" t="s">
        <v>150</v>
      </c>
      <c r="AU718" s="182" t="s">
        <v>20</v>
      </c>
      <c r="AY718" s="19" t="s">
        <v>148</v>
      </c>
      <c r="BE718" s="183">
        <f>IF(N718="základní",J718,0)</f>
        <v>0</v>
      </c>
      <c r="BF718" s="183">
        <f>IF(N718="snížená",J718,0)</f>
        <v>0</v>
      </c>
      <c r="BG718" s="183">
        <f>IF(N718="zákl. přenesená",J718,0)</f>
        <v>0</v>
      </c>
      <c r="BH718" s="183">
        <f>IF(N718="sníž. přenesená",J718,0)</f>
        <v>0</v>
      </c>
      <c r="BI718" s="183">
        <f>IF(N718="nulová",J718,0)</f>
        <v>0</v>
      </c>
      <c r="BJ718" s="19" t="s">
        <v>90</v>
      </c>
      <c r="BK718" s="183">
        <f>ROUND(I718*H718,2)</f>
        <v>0</v>
      </c>
      <c r="BL718" s="19" t="s">
        <v>239</v>
      </c>
      <c r="BM718" s="182" t="s">
        <v>1276</v>
      </c>
    </row>
    <row r="719" s="2" customFormat="1" ht="24.15" customHeight="1">
      <c r="A719" s="39"/>
      <c r="B719" s="169"/>
      <c r="C719" s="170" t="s">
        <v>1277</v>
      </c>
      <c r="D719" s="170" t="s">
        <v>150</v>
      </c>
      <c r="E719" s="171" t="s">
        <v>1278</v>
      </c>
      <c r="F719" s="172" t="s">
        <v>1279</v>
      </c>
      <c r="G719" s="173" t="s">
        <v>832</v>
      </c>
      <c r="H719" s="227"/>
      <c r="I719" s="175"/>
      <c r="J719" s="176">
        <f>ROUND(I719*H719,2)</f>
        <v>0</v>
      </c>
      <c r="K719" s="177"/>
      <c r="L719" s="40"/>
      <c r="M719" s="178" t="s">
        <v>1</v>
      </c>
      <c r="N719" s="179" t="s">
        <v>50</v>
      </c>
      <c r="O719" s="78"/>
      <c r="P719" s="180">
        <f>O719*H719</f>
        <v>0</v>
      </c>
      <c r="Q719" s="180">
        <v>0</v>
      </c>
      <c r="R719" s="180">
        <f>Q719*H719</f>
        <v>0</v>
      </c>
      <c r="S719" s="180">
        <v>0</v>
      </c>
      <c r="T719" s="181">
        <f>S719*H719</f>
        <v>0</v>
      </c>
      <c r="U719" s="39"/>
      <c r="V719" s="39"/>
      <c r="W719" s="39"/>
      <c r="X719" s="39"/>
      <c r="Y719" s="39"/>
      <c r="Z719" s="39"/>
      <c r="AA719" s="39"/>
      <c r="AB719" s="39"/>
      <c r="AC719" s="39"/>
      <c r="AD719" s="39"/>
      <c r="AE719" s="39"/>
      <c r="AR719" s="182" t="s">
        <v>239</v>
      </c>
      <c r="AT719" s="182" t="s">
        <v>150</v>
      </c>
      <c r="AU719" s="182" t="s">
        <v>20</v>
      </c>
      <c r="AY719" s="19" t="s">
        <v>148</v>
      </c>
      <c r="BE719" s="183">
        <f>IF(N719="základní",J719,0)</f>
        <v>0</v>
      </c>
      <c r="BF719" s="183">
        <f>IF(N719="snížená",J719,0)</f>
        <v>0</v>
      </c>
      <c r="BG719" s="183">
        <f>IF(N719="zákl. přenesená",J719,0)</f>
        <v>0</v>
      </c>
      <c r="BH719" s="183">
        <f>IF(N719="sníž. přenesená",J719,0)</f>
        <v>0</v>
      </c>
      <c r="BI719" s="183">
        <f>IF(N719="nulová",J719,0)</f>
        <v>0</v>
      </c>
      <c r="BJ719" s="19" t="s">
        <v>90</v>
      </c>
      <c r="BK719" s="183">
        <f>ROUND(I719*H719,2)</f>
        <v>0</v>
      </c>
      <c r="BL719" s="19" t="s">
        <v>239</v>
      </c>
      <c r="BM719" s="182" t="s">
        <v>1280</v>
      </c>
    </row>
    <row r="720" s="12" customFormat="1" ht="22.8" customHeight="1">
      <c r="A720" s="12"/>
      <c r="B720" s="156"/>
      <c r="C720" s="12"/>
      <c r="D720" s="157" t="s">
        <v>84</v>
      </c>
      <c r="E720" s="167" t="s">
        <v>1281</v>
      </c>
      <c r="F720" s="167" t="s">
        <v>1282</v>
      </c>
      <c r="G720" s="12"/>
      <c r="H720" s="12"/>
      <c r="I720" s="159"/>
      <c r="J720" s="168">
        <f>BK720</f>
        <v>0</v>
      </c>
      <c r="K720" s="12"/>
      <c r="L720" s="156"/>
      <c r="M720" s="161"/>
      <c r="N720" s="162"/>
      <c r="O720" s="162"/>
      <c r="P720" s="163">
        <f>SUM(P721:P729)</f>
        <v>0</v>
      </c>
      <c r="Q720" s="162"/>
      <c r="R720" s="163">
        <f>SUM(R721:R729)</f>
        <v>13.95504</v>
      </c>
      <c r="S720" s="162"/>
      <c r="T720" s="164">
        <f>SUM(T721:T729)</f>
        <v>0</v>
      </c>
      <c r="U720" s="12"/>
      <c r="V720" s="12"/>
      <c r="W720" s="12"/>
      <c r="X720" s="12"/>
      <c r="Y720" s="12"/>
      <c r="Z720" s="12"/>
      <c r="AA720" s="12"/>
      <c r="AB720" s="12"/>
      <c r="AC720" s="12"/>
      <c r="AD720" s="12"/>
      <c r="AE720" s="12"/>
      <c r="AR720" s="157" t="s">
        <v>20</v>
      </c>
      <c r="AT720" s="165" t="s">
        <v>84</v>
      </c>
      <c r="AU720" s="165" t="s">
        <v>90</v>
      </c>
      <c r="AY720" s="157" t="s">
        <v>148</v>
      </c>
      <c r="BK720" s="166">
        <f>SUM(BK721:BK729)</f>
        <v>0</v>
      </c>
    </row>
    <row r="721" s="2" customFormat="1" ht="24.15" customHeight="1">
      <c r="A721" s="39"/>
      <c r="B721" s="169"/>
      <c r="C721" s="170" t="s">
        <v>1283</v>
      </c>
      <c r="D721" s="170" t="s">
        <v>150</v>
      </c>
      <c r="E721" s="171" t="s">
        <v>1284</v>
      </c>
      <c r="F721" s="172" t="s">
        <v>1285</v>
      </c>
      <c r="G721" s="173" t="s">
        <v>153</v>
      </c>
      <c r="H721" s="174">
        <v>144</v>
      </c>
      <c r="I721" s="175"/>
      <c r="J721" s="176">
        <f>ROUND(I721*H721,2)</f>
        <v>0</v>
      </c>
      <c r="K721" s="177"/>
      <c r="L721" s="40"/>
      <c r="M721" s="178" t="s">
        <v>1</v>
      </c>
      <c r="N721" s="179" t="s">
        <v>50</v>
      </c>
      <c r="O721" s="78"/>
      <c r="P721" s="180">
        <f>O721*H721</f>
        <v>0</v>
      </c>
      <c r="Q721" s="180">
        <v>0.0073000000000000001</v>
      </c>
      <c r="R721" s="180">
        <f>Q721*H721</f>
        <v>1.0511999999999999</v>
      </c>
      <c r="S721" s="180">
        <v>0</v>
      </c>
      <c r="T721" s="181">
        <f>S721*H721</f>
        <v>0</v>
      </c>
      <c r="U721" s="39"/>
      <c r="V721" s="39"/>
      <c r="W721" s="39"/>
      <c r="X721" s="39"/>
      <c r="Y721" s="39"/>
      <c r="Z721" s="39"/>
      <c r="AA721" s="39"/>
      <c r="AB721" s="39"/>
      <c r="AC721" s="39"/>
      <c r="AD721" s="39"/>
      <c r="AE721" s="39"/>
      <c r="AR721" s="182" t="s">
        <v>239</v>
      </c>
      <c r="AT721" s="182" t="s">
        <v>150</v>
      </c>
      <c r="AU721" s="182" t="s">
        <v>20</v>
      </c>
      <c r="AY721" s="19" t="s">
        <v>148</v>
      </c>
      <c r="BE721" s="183">
        <f>IF(N721="základní",J721,0)</f>
        <v>0</v>
      </c>
      <c r="BF721" s="183">
        <f>IF(N721="snížená",J721,0)</f>
        <v>0</v>
      </c>
      <c r="BG721" s="183">
        <f>IF(N721="zákl. přenesená",J721,0)</f>
        <v>0</v>
      </c>
      <c r="BH721" s="183">
        <f>IF(N721="sníž. přenesená",J721,0)</f>
        <v>0</v>
      </c>
      <c r="BI721" s="183">
        <f>IF(N721="nulová",J721,0)</f>
        <v>0</v>
      </c>
      <c r="BJ721" s="19" t="s">
        <v>90</v>
      </c>
      <c r="BK721" s="183">
        <f>ROUND(I721*H721,2)</f>
        <v>0</v>
      </c>
      <c r="BL721" s="19" t="s">
        <v>239</v>
      </c>
      <c r="BM721" s="182" t="s">
        <v>1286</v>
      </c>
    </row>
    <row r="722" s="13" customFormat="1">
      <c r="A722" s="13"/>
      <c r="B722" s="184"/>
      <c r="C722" s="13"/>
      <c r="D722" s="185" t="s">
        <v>156</v>
      </c>
      <c r="E722" s="186" t="s">
        <v>1</v>
      </c>
      <c r="F722" s="187" t="s">
        <v>1287</v>
      </c>
      <c r="G722" s="13"/>
      <c r="H722" s="186" t="s">
        <v>1</v>
      </c>
      <c r="I722" s="188"/>
      <c r="J722" s="13"/>
      <c r="K722" s="13"/>
      <c r="L722" s="184"/>
      <c r="M722" s="189"/>
      <c r="N722" s="190"/>
      <c r="O722" s="190"/>
      <c r="P722" s="190"/>
      <c r="Q722" s="190"/>
      <c r="R722" s="190"/>
      <c r="S722" s="190"/>
      <c r="T722" s="191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T722" s="186" t="s">
        <v>156</v>
      </c>
      <c r="AU722" s="186" t="s">
        <v>20</v>
      </c>
      <c r="AV722" s="13" t="s">
        <v>90</v>
      </c>
      <c r="AW722" s="13" t="s">
        <v>41</v>
      </c>
      <c r="AX722" s="13" t="s">
        <v>85</v>
      </c>
      <c r="AY722" s="186" t="s">
        <v>148</v>
      </c>
    </row>
    <row r="723" s="13" customFormat="1">
      <c r="A723" s="13"/>
      <c r="B723" s="184"/>
      <c r="C723" s="13"/>
      <c r="D723" s="185" t="s">
        <v>156</v>
      </c>
      <c r="E723" s="186" t="s">
        <v>1</v>
      </c>
      <c r="F723" s="187" t="s">
        <v>1288</v>
      </c>
      <c r="G723" s="13"/>
      <c r="H723" s="186" t="s">
        <v>1</v>
      </c>
      <c r="I723" s="188"/>
      <c r="J723" s="13"/>
      <c r="K723" s="13"/>
      <c r="L723" s="184"/>
      <c r="M723" s="189"/>
      <c r="N723" s="190"/>
      <c r="O723" s="190"/>
      <c r="P723" s="190"/>
      <c r="Q723" s="190"/>
      <c r="R723" s="190"/>
      <c r="S723" s="190"/>
      <c r="T723" s="191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T723" s="186" t="s">
        <v>156</v>
      </c>
      <c r="AU723" s="186" t="s">
        <v>20</v>
      </c>
      <c r="AV723" s="13" t="s">
        <v>90</v>
      </c>
      <c r="AW723" s="13" t="s">
        <v>41</v>
      </c>
      <c r="AX723" s="13" t="s">
        <v>85</v>
      </c>
      <c r="AY723" s="186" t="s">
        <v>148</v>
      </c>
    </row>
    <row r="724" s="14" customFormat="1">
      <c r="A724" s="14"/>
      <c r="B724" s="192"/>
      <c r="C724" s="14"/>
      <c r="D724" s="185" t="s">
        <v>156</v>
      </c>
      <c r="E724" s="193" t="s">
        <v>1</v>
      </c>
      <c r="F724" s="194" t="s">
        <v>872</v>
      </c>
      <c r="G724" s="14"/>
      <c r="H724" s="195">
        <v>144</v>
      </c>
      <c r="I724" s="196"/>
      <c r="J724" s="14"/>
      <c r="K724" s="14"/>
      <c r="L724" s="192"/>
      <c r="M724" s="197"/>
      <c r="N724" s="198"/>
      <c r="O724" s="198"/>
      <c r="P724" s="198"/>
      <c r="Q724" s="198"/>
      <c r="R724" s="198"/>
      <c r="S724" s="198"/>
      <c r="T724" s="199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T724" s="193" t="s">
        <v>156</v>
      </c>
      <c r="AU724" s="193" t="s">
        <v>20</v>
      </c>
      <c r="AV724" s="14" t="s">
        <v>20</v>
      </c>
      <c r="AW724" s="14" t="s">
        <v>41</v>
      </c>
      <c r="AX724" s="14" t="s">
        <v>85</v>
      </c>
      <c r="AY724" s="193" t="s">
        <v>148</v>
      </c>
    </row>
    <row r="725" s="15" customFormat="1">
      <c r="A725" s="15"/>
      <c r="B725" s="200"/>
      <c r="C725" s="15"/>
      <c r="D725" s="185" t="s">
        <v>156</v>
      </c>
      <c r="E725" s="201" t="s">
        <v>1</v>
      </c>
      <c r="F725" s="202" t="s">
        <v>159</v>
      </c>
      <c r="G725" s="15"/>
      <c r="H725" s="203">
        <v>144</v>
      </c>
      <c r="I725" s="204"/>
      <c r="J725" s="15"/>
      <c r="K725" s="15"/>
      <c r="L725" s="200"/>
      <c r="M725" s="205"/>
      <c r="N725" s="206"/>
      <c r="O725" s="206"/>
      <c r="P725" s="206"/>
      <c r="Q725" s="206"/>
      <c r="R725" s="206"/>
      <c r="S725" s="206"/>
      <c r="T725" s="207"/>
      <c r="U725" s="15"/>
      <c r="V725" s="15"/>
      <c r="W725" s="15"/>
      <c r="X725" s="15"/>
      <c r="Y725" s="15"/>
      <c r="Z725" s="15"/>
      <c r="AA725" s="15"/>
      <c r="AB725" s="15"/>
      <c r="AC725" s="15"/>
      <c r="AD725" s="15"/>
      <c r="AE725" s="15"/>
      <c r="AT725" s="201" t="s">
        <v>156</v>
      </c>
      <c r="AU725" s="201" t="s">
        <v>20</v>
      </c>
      <c r="AV725" s="15" t="s">
        <v>154</v>
      </c>
      <c r="AW725" s="15" t="s">
        <v>41</v>
      </c>
      <c r="AX725" s="15" t="s">
        <v>90</v>
      </c>
      <c r="AY725" s="201" t="s">
        <v>148</v>
      </c>
    </row>
    <row r="726" s="2" customFormat="1" ht="33" customHeight="1">
      <c r="A726" s="39"/>
      <c r="B726" s="169"/>
      <c r="C726" s="216" t="s">
        <v>1289</v>
      </c>
      <c r="D726" s="216" t="s">
        <v>251</v>
      </c>
      <c r="E726" s="217" t="s">
        <v>1290</v>
      </c>
      <c r="F726" s="218" t="s">
        <v>1291</v>
      </c>
      <c r="G726" s="219" t="s">
        <v>153</v>
      </c>
      <c r="H726" s="220">
        <v>158.40000000000001</v>
      </c>
      <c r="I726" s="221"/>
      <c r="J726" s="222">
        <f>ROUND(I726*H726,2)</f>
        <v>0</v>
      </c>
      <c r="K726" s="223"/>
      <c r="L726" s="224"/>
      <c r="M726" s="225" t="s">
        <v>1</v>
      </c>
      <c r="N726" s="226" t="s">
        <v>50</v>
      </c>
      <c r="O726" s="78"/>
      <c r="P726" s="180">
        <f>O726*H726</f>
        <v>0</v>
      </c>
      <c r="Q726" s="180">
        <v>0.041500000000000002</v>
      </c>
      <c r="R726" s="180">
        <f>Q726*H726</f>
        <v>6.5736000000000008</v>
      </c>
      <c r="S726" s="180">
        <v>0</v>
      </c>
      <c r="T726" s="181">
        <f>S726*H726</f>
        <v>0</v>
      </c>
      <c r="U726" s="39"/>
      <c r="V726" s="39"/>
      <c r="W726" s="39"/>
      <c r="X726" s="39"/>
      <c r="Y726" s="39"/>
      <c r="Z726" s="39"/>
      <c r="AA726" s="39"/>
      <c r="AB726" s="39"/>
      <c r="AC726" s="39"/>
      <c r="AD726" s="39"/>
      <c r="AE726" s="39"/>
      <c r="AR726" s="182" t="s">
        <v>317</v>
      </c>
      <c r="AT726" s="182" t="s">
        <v>251</v>
      </c>
      <c r="AU726" s="182" t="s">
        <v>20</v>
      </c>
      <c r="AY726" s="19" t="s">
        <v>148</v>
      </c>
      <c r="BE726" s="183">
        <f>IF(N726="základní",J726,0)</f>
        <v>0</v>
      </c>
      <c r="BF726" s="183">
        <f>IF(N726="snížená",J726,0)</f>
        <v>0</v>
      </c>
      <c r="BG726" s="183">
        <f>IF(N726="zákl. přenesená",J726,0)</f>
        <v>0</v>
      </c>
      <c r="BH726" s="183">
        <f>IF(N726="sníž. přenesená",J726,0)</f>
        <v>0</v>
      </c>
      <c r="BI726" s="183">
        <f>IF(N726="nulová",J726,0)</f>
        <v>0</v>
      </c>
      <c r="BJ726" s="19" t="s">
        <v>90</v>
      </c>
      <c r="BK726" s="183">
        <f>ROUND(I726*H726,2)</f>
        <v>0</v>
      </c>
      <c r="BL726" s="19" t="s">
        <v>239</v>
      </c>
      <c r="BM726" s="182" t="s">
        <v>1292</v>
      </c>
    </row>
    <row r="727" s="14" customFormat="1">
      <c r="A727" s="14"/>
      <c r="B727" s="192"/>
      <c r="C727" s="14"/>
      <c r="D727" s="185" t="s">
        <v>156</v>
      </c>
      <c r="E727" s="14"/>
      <c r="F727" s="194" t="s">
        <v>1293</v>
      </c>
      <c r="G727" s="14"/>
      <c r="H727" s="195">
        <v>158.40000000000001</v>
      </c>
      <c r="I727" s="196"/>
      <c r="J727" s="14"/>
      <c r="K727" s="14"/>
      <c r="L727" s="192"/>
      <c r="M727" s="197"/>
      <c r="N727" s="198"/>
      <c r="O727" s="198"/>
      <c r="P727" s="198"/>
      <c r="Q727" s="198"/>
      <c r="R727" s="198"/>
      <c r="S727" s="198"/>
      <c r="T727" s="199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T727" s="193" t="s">
        <v>156</v>
      </c>
      <c r="AU727" s="193" t="s">
        <v>20</v>
      </c>
      <c r="AV727" s="14" t="s">
        <v>20</v>
      </c>
      <c r="AW727" s="14" t="s">
        <v>3</v>
      </c>
      <c r="AX727" s="14" t="s">
        <v>90</v>
      </c>
      <c r="AY727" s="193" t="s">
        <v>148</v>
      </c>
    </row>
    <row r="728" s="2" customFormat="1" ht="16.5" customHeight="1">
      <c r="A728" s="39"/>
      <c r="B728" s="169"/>
      <c r="C728" s="170" t="s">
        <v>1294</v>
      </c>
      <c r="D728" s="170" t="s">
        <v>150</v>
      </c>
      <c r="E728" s="171" t="s">
        <v>1295</v>
      </c>
      <c r="F728" s="172" t="s">
        <v>1296</v>
      </c>
      <c r="G728" s="173" t="s">
        <v>153</v>
      </c>
      <c r="H728" s="174">
        <v>144</v>
      </c>
      <c r="I728" s="175"/>
      <c r="J728" s="176">
        <f>ROUND(I728*H728,2)</f>
        <v>0</v>
      </c>
      <c r="K728" s="177"/>
      <c r="L728" s="40"/>
      <c r="M728" s="178" t="s">
        <v>1</v>
      </c>
      <c r="N728" s="179" t="s">
        <v>50</v>
      </c>
      <c r="O728" s="78"/>
      <c r="P728" s="180">
        <f>O728*H728</f>
        <v>0</v>
      </c>
      <c r="Q728" s="180">
        <v>0.043959999999999999</v>
      </c>
      <c r="R728" s="180">
        <f>Q728*H728</f>
        <v>6.3302399999999999</v>
      </c>
      <c r="S728" s="180">
        <v>0</v>
      </c>
      <c r="T728" s="181">
        <f>S728*H728</f>
        <v>0</v>
      </c>
      <c r="U728" s="39"/>
      <c r="V728" s="39"/>
      <c r="W728" s="39"/>
      <c r="X728" s="39"/>
      <c r="Y728" s="39"/>
      <c r="Z728" s="39"/>
      <c r="AA728" s="39"/>
      <c r="AB728" s="39"/>
      <c r="AC728" s="39"/>
      <c r="AD728" s="39"/>
      <c r="AE728" s="39"/>
      <c r="AR728" s="182" t="s">
        <v>154</v>
      </c>
      <c r="AT728" s="182" t="s">
        <v>150</v>
      </c>
      <c r="AU728" s="182" t="s">
        <v>20</v>
      </c>
      <c r="AY728" s="19" t="s">
        <v>148</v>
      </c>
      <c r="BE728" s="183">
        <f>IF(N728="základní",J728,0)</f>
        <v>0</v>
      </c>
      <c r="BF728" s="183">
        <f>IF(N728="snížená",J728,0)</f>
        <v>0</v>
      </c>
      <c r="BG728" s="183">
        <f>IF(N728="zákl. přenesená",J728,0)</f>
        <v>0</v>
      </c>
      <c r="BH728" s="183">
        <f>IF(N728="sníž. přenesená",J728,0)</f>
        <v>0</v>
      </c>
      <c r="BI728" s="183">
        <f>IF(N728="nulová",J728,0)</f>
        <v>0</v>
      </c>
      <c r="BJ728" s="19" t="s">
        <v>90</v>
      </c>
      <c r="BK728" s="183">
        <f>ROUND(I728*H728,2)</f>
        <v>0</v>
      </c>
      <c r="BL728" s="19" t="s">
        <v>154</v>
      </c>
      <c r="BM728" s="182" t="s">
        <v>1297</v>
      </c>
    </row>
    <row r="729" s="2" customFormat="1" ht="24.15" customHeight="1">
      <c r="A729" s="39"/>
      <c r="B729" s="169"/>
      <c r="C729" s="170" t="s">
        <v>1298</v>
      </c>
      <c r="D729" s="170" t="s">
        <v>150</v>
      </c>
      <c r="E729" s="171" t="s">
        <v>1299</v>
      </c>
      <c r="F729" s="172" t="s">
        <v>1300</v>
      </c>
      <c r="G729" s="173" t="s">
        <v>832</v>
      </c>
      <c r="H729" s="227"/>
      <c r="I729" s="175"/>
      <c r="J729" s="176">
        <f>ROUND(I729*H729,2)</f>
        <v>0</v>
      </c>
      <c r="K729" s="177"/>
      <c r="L729" s="40"/>
      <c r="M729" s="178" t="s">
        <v>1</v>
      </c>
      <c r="N729" s="179" t="s">
        <v>50</v>
      </c>
      <c r="O729" s="78"/>
      <c r="P729" s="180">
        <f>O729*H729</f>
        <v>0</v>
      </c>
      <c r="Q729" s="180">
        <v>0</v>
      </c>
      <c r="R729" s="180">
        <f>Q729*H729</f>
        <v>0</v>
      </c>
      <c r="S729" s="180">
        <v>0</v>
      </c>
      <c r="T729" s="181">
        <f>S729*H729</f>
        <v>0</v>
      </c>
      <c r="U729" s="39"/>
      <c r="V729" s="39"/>
      <c r="W729" s="39"/>
      <c r="X729" s="39"/>
      <c r="Y729" s="39"/>
      <c r="Z729" s="39"/>
      <c r="AA729" s="39"/>
      <c r="AB729" s="39"/>
      <c r="AC729" s="39"/>
      <c r="AD729" s="39"/>
      <c r="AE729" s="39"/>
      <c r="AR729" s="182" t="s">
        <v>239</v>
      </c>
      <c r="AT729" s="182" t="s">
        <v>150</v>
      </c>
      <c r="AU729" s="182" t="s">
        <v>20</v>
      </c>
      <c r="AY729" s="19" t="s">
        <v>148</v>
      </c>
      <c r="BE729" s="183">
        <f>IF(N729="základní",J729,0)</f>
        <v>0</v>
      </c>
      <c r="BF729" s="183">
        <f>IF(N729="snížená",J729,0)</f>
        <v>0</v>
      </c>
      <c r="BG729" s="183">
        <f>IF(N729="zákl. přenesená",J729,0)</f>
        <v>0</v>
      </c>
      <c r="BH729" s="183">
        <f>IF(N729="sníž. přenesená",J729,0)</f>
        <v>0</v>
      </c>
      <c r="BI729" s="183">
        <f>IF(N729="nulová",J729,0)</f>
        <v>0</v>
      </c>
      <c r="BJ729" s="19" t="s">
        <v>90</v>
      </c>
      <c r="BK729" s="183">
        <f>ROUND(I729*H729,2)</f>
        <v>0</v>
      </c>
      <c r="BL729" s="19" t="s">
        <v>239</v>
      </c>
      <c r="BM729" s="182" t="s">
        <v>1301</v>
      </c>
    </row>
    <row r="730" s="12" customFormat="1" ht="22.8" customHeight="1">
      <c r="A730" s="12"/>
      <c r="B730" s="156"/>
      <c r="C730" s="12"/>
      <c r="D730" s="157" t="s">
        <v>84</v>
      </c>
      <c r="E730" s="167" t="s">
        <v>1302</v>
      </c>
      <c r="F730" s="167" t="s">
        <v>1303</v>
      </c>
      <c r="G730" s="12"/>
      <c r="H730" s="12"/>
      <c r="I730" s="159"/>
      <c r="J730" s="168">
        <f>BK730</f>
        <v>0</v>
      </c>
      <c r="K730" s="12"/>
      <c r="L730" s="156"/>
      <c r="M730" s="161"/>
      <c r="N730" s="162"/>
      <c r="O730" s="162"/>
      <c r="P730" s="163">
        <f>SUM(P731:P740)</f>
        <v>0</v>
      </c>
      <c r="Q730" s="162"/>
      <c r="R730" s="163">
        <f>SUM(R731:R740)</f>
        <v>0.031280000000000002</v>
      </c>
      <c r="S730" s="162"/>
      <c r="T730" s="164">
        <f>SUM(T731:T740)</f>
        <v>0</v>
      </c>
      <c r="U730" s="12"/>
      <c r="V730" s="12"/>
      <c r="W730" s="12"/>
      <c r="X730" s="12"/>
      <c r="Y730" s="12"/>
      <c r="Z730" s="12"/>
      <c r="AA730" s="12"/>
      <c r="AB730" s="12"/>
      <c r="AC730" s="12"/>
      <c r="AD730" s="12"/>
      <c r="AE730" s="12"/>
      <c r="AR730" s="157" t="s">
        <v>20</v>
      </c>
      <c r="AT730" s="165" t="s">
        <v>84</v>
      </c>
      <c r="AU730" s="165" t="s">
        <v>90</v>
      </c>
      <c r="AY730" s="157" t="s">
        <v>148</v>
      </c>
      <c r="BK730" s="166">
        <f>SUM(BK731:BK740)</f>
        <v>0</v>
      </c>
    </row>
    <row r="731" s="2" customFormat="1" ht="24.15" customHeight="1">
      <c r="A731" s="39"/>
      <c r="B731" s="169"/>
      <c r="C731" s="170" t="s">
        <v>1304</v>
      </c>
      <c r="D731" s="170" t="s">
        <v>150</v>
      </c>
      <c r="E731" s="171" t="s">
        <v>1305</v>
      </c>
      <c r="F731" s="172" t="s">
        <v>1306</v>
      </c>
      <c r="G731" s="173" t="s">
        <v>153</v>
      </c>
      <c r="H731" s="174">
        <v>68</v>
      </c>
      <c r="I731" s="175"/>
      <c r="J731" s="176">
        <f>ROUND(I731*H731,2)</f>
        <v>0</v>
      </c>
      <c r="K731" s="177"/>
      <c r="L731" s="40"/>
      <c r="M731" s="178" t="s">
        <v>1</v>
      </c>
      <c r="N731" s="179" t="s">
        <v>50</v>
      </c>
      <c r="O731" s="78"/>
      <c r="P731" s="180">
        <f>O731*H731</f>
        <v>0</v>
      </c>
      <c r="Q731" s="180">
        <v>0.00020000000000000001</v>
      </c>
      <c r="R731" s="180">
        <f>Q731*H731</f>
        <v>0.013600000000000001</v>
      </c>
      <c r="S731" s="180">
        <v>0</v>
      </c>
      <c r="T731" s="181">
        <f>S731*H731</f>
        <v>0</v>
      </c>
      <c r="U731" s="39"/>
      <c r="V731" s="39"/>
      <c r="W731" s="39"/>
      <c r="X731" s="39"/>
      <c r="Y731" s="39"/>
      <c r="Z731" s="39"/>
      <c r="AA731" s="39"/>
      <c r="AB731" s="39"/>
      <c r="AC731" s="39"/>
      <c r="AD731" s="39"/>
      <c r="AE731" s="39"/>
      <c r="AR731" s="182" t="s">
        <v>239</v>
      </c>
      <c r="AT731" s="182" t="s">
        <v>150</v>
      </c>
      <c r="AU731" s="182" t="s">
        <v>20</v>
      </c>
      <c r="AY731" s="19" t="s">
        <v>148</v>
      </c>
      <c r="BE731" s="183">
        <f>IF(N731="základní",J731,0)</f>
        <v>0</v>
      </c>
      <c r="BF731" s="183">
        <f>IF(N731="snížená",J731,0)</f>
        <v>0</v>
      </c>
      <c r="BG731" s="183">
        <f>IF(N731="zákl. přenesená",J731,0)</f>
        <v>0</v>
      </c>
      <c r="BH731" s="183">
        <f>IF(N731="sníž. přenesená",J731,0)</f>
        <v>0</v>
      </c>
      <c r="BI731" s="183">
        <f>IF(N731="nulová",J731,0)</f>
        <v>0</v>
      </c>
      <c r="BJ731" s="19" t="s">
        <v>90</v>
      </c>
      <c r="BK731" s="183">
        <f>ROUND(I731*H731,2)</f>
        <v>0</v>
      </c>
      <c r="BL731" s="19" t="s">
        <v>239</v>
      </c>
      <c r="BM731" s="182" t="s">
        <v>1307</v>
      </c>
    </row>
    <row r="732" s="13" customFormat="1">
      <c r="A732" s="13"/>
      <c r="B732" s="184"/>
      <c r="C732" s="13"/>
      <c r="D732" s="185" t="s">
        <v>156</v>
      </c>
      <c r="E732" s="186" t="s">
        <v>1</v>
      </c>
      <c r="F732" s="187" t="s">
        <v>1308</v>
      </c>
      <c r="G732" s="13"/>
      <c r="H732" s="186" t="s">
        <v>1</v>
      </c>
      <c r="I732" s="188"/>
      <c r="J732" s="13"/>
      <c r="K732" s="13"/>
      <c r="L732" s="184"/>
      <c r="M732" s="189"/>
      <c r="N732" s="190"/>
      <c r="O732" s="190"/>
      <c r="P732" s="190"/>
      <c r="Q732" s="190"/>
      <c r="R732" s="190"/>
      <c r="S732" s="190"/>
      <c r="T732" s="191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T732" s="186" t="s">
        <v>156</v>
      </c>
      <c r="AU732" s="186" t="s">
        <v>20</v>
      </c>
      <c r="AV732" s="13" t="s">
        <v>90</v>
      </c>
      <c r="AW732" s="13" t="s">
        <v>41</v>
      </c>
      <c r="AX732" s="13" t="s">
        <v>85</v>
      </c>
      <c r="AY732" s="186" t="s">
        <v>148</v>
      </c>
    </row>
    <row r="733" s="13" customFormat="1">
      <c r="A733" s="13"/>
      <c r="B733" s="184"/>
      <c r="C733" s="13"/>
      <c r="D733" s="185" t="s">
        <v>156</v>
      </c>
      <c r="E733" s="186" t="s">
        <v>1</v>
      </c>
      <c r="F733" s="187" t="s">
        <v>1309</v>
      </c>
      <c r="G733" s="13"/>
      <c r="H733" s="186" t="s">
        <v>1</v>
      </c>
      <c r="I733" s="188"/>
      <c r="J733" s="13"/>
      <c r="K733" s="13"/>
      <c r="L733" s="184"/>
      <c r="M733" s="189"/>
      <c r="N733" s="190"/>
      <c r="O733" s="190"/>
      <c r="P733" s="190"/>
      <c r="Q733" s="190"/>
      <c r="R733" s="190"/>
      <c r="S733" s="190"/>
      <c r="T733" s="191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T733" s="186" t="s">
        <v>156</v>
      </c>
      <c r="AU733" s="186" t="s">
        <v>20</v>
      </c>
      <c r="AV733" s="13" t="s">
        <v>90</v>
      </c>
      <c r="AW733" s="13" t="s">
        <v>41</v>
      </c>
      <c r="AX733" s="13" t="s">
        <v>85</v>
      </c>
      <c r="AY733" s="186" t="s">
        <v>148</v>
      </c>
    </row>
    <row r="734" s="14" customFormat="1">
      <c r="A734" s="14"/>
      <c r="B734" s="192"/>
      <c r="C734" s="14"/>
      <c r="D734" s="185" t="s">
        <v>156</v>
      </c>
      <c r="E734" s="193" t="s">
        <v>1</v>
      </c>
      <c r="F734" s="194" t="s">
        <v>1310</v>
      </c>
      <c r="G734" s="14"/>
      <c r="H734" s="195">
        <v>68</v>
      </c>
      <c r="I734" s="196"/>
      <c r="J734" s="14"/>
      <c r="K734" s="14"/>
      <c r="L734" s="192"/>
      <c r="M734" s="197"/>
      <c r="N734" s="198"/>
      <c r="O734" s="198"/>
      <c r="P734" s="198"/>
      <c r="Q734" s="198"/>
      <c r="R734" s="198"/>
      <c r="S734" s="198"/>
      <c r="T734" s="199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T734" s="193" t="s">
        <v>156</v>
      </c>
      <c r="AU734" s="193" t="s">
        <v>20</v>
      </c>
      <c r="AV734" s="14" t="s">
        <v>20</v>
      </c>
      <c r="AW734" s="14" t="s">
        <v>41</v>
      </c>
      <c r="AX734" s="14" t="s">
        <v>85</v>
      </c>
      <c r="AY734" s="193" t="s">
        <v>148</v>
      </c>
    </row>
    <row r="735" s="15" customFormat="1">
      <c r="A735" s="15"/>
      <c r="B735" s="200"/>
      <c r="C735" s="15"/>
      <c r="D735" s="185" t="s">
        <v>156</v>
      </c>
      <c r="E735" s="201" t="s">
        <v>1</v>
      </c>
      <c r="F735" s="202" t="s">
        <v>159</v>
      </c>
      <c r="G735" s="15"/>
      <c r="H735" s="203">
        <v>68</v>
      </c>
      <c r="I735" s="204"/>
      <c r="J735" s="15"/>
      <c r="K735" s="15"/>
      <c r="L735" s="200"/>
      <c r="M735" s="205"/>
      <c r="N735" s="206"/>
      <c r="O735" s="206"/>
      <c r="P735" s="206"/>
      <c r="Q735" s="206"/>
      <c r="R735" s="206"/>
      <c r="S735" s="206"/>
      <c r="T735" s="207"/>
      <c r="U735" s="15"/>
      <c r="V735" s="15"/>
      <c r="W735" s="15"/>
      <c r="X735" s="15"/>
      <c r="Y735" s="15"/>
      <c r="Z735" s="15"/>
      <c r="AA735" s="15"/>
      <c r="AB735" s="15"/>
      <c r="AC735" s="15"/>
      <c r="AD735" s="15"/>
      <c r="AE735" s="15"/>
      <c r="AT735" s="201" t="s">
        <v>156</v>
      </c>
      <c r="AU735" s="201" t="s">
        <v>20</v>
      </c>
      <c r="AV735" s="15" t="s">
        <v>154</v>
      </c>
      <c r="AW735" s="15" t="s">
        <v>41</v>
      </c>
      <c r="AX735" s="15" t="s">
        <v>90</v>
      </c>
      <c r="AY735" s="201" t="s">
        <v>148</v>
      </c>
    </row>
    <row r="736" s="2" customFormat="1" ht="33" customHeight="1">
      <c r="A736" s="39"/>
      <c r="B736" s="169"/>
      <c r="C736" s="170" t="s">
        <v>1311</v>
      </c>
      <c r="D736" s="170" t="s">
        <v>150</v>
      </c>
      <c r="E736" s="171" t="s">
        <v>1312</v>
      </c>
      <c r="F736" s="172" t="s">
        <v>1313</v>
      </c>
      <c r="G736" s="173" t="s">
        <v>153</v>
      </c>
      <c r="H736" s="174">
        <v>68</v>
      </c>
      <c r="I736" s="175"/>
      <c r="J736" s="176">
        <f>ROUND(I736*H736,2)</f>
        <v>0</v>
      </c>
      <c r="K736" s="177"/>
      <c r="L736" s="40"/>
      <c r="M736" s="178" t="s">
        <v>1</v>
      </c>
      <c r="N736" s="179" t="s">
        <v>50</v>
      </c>
      <c r="O736" s="78"/>
      <c r="P736" s="180">
        <f>O736*H736</f>
        <v>0</v>
      </c>
      <c r="Q736" s="180">
        <v>0.00025999999999999998</v>
      </c>
      <c r="R736" s="180">
        <f>Q736*H736</f>
        <v>0.017679999999999998</v>
      </c>
      <c r="S736" s="180">
        <v>0</v>
      </c>
      <c r="T736" s="181">
        <f>S736*H736</f>
        <v>0</v>
      </c>
      <c r="U736" s="39"/>
      <c r="V736" s="39"/>
      <c r="W736" s="39"/>
      <c r="X736" s="39"/>
      <c r="Y736" s="39"/>
      <c r="Z736" s="39"/>
      <c r="AA736" s="39"/>
      <c r="AB736" s="39"/>
      <c r="AC736" s="39"/>
      <c r="AD736" s="39"/>
      <c r="AE736" s="39"/>
      <c r="AR736" s="182" t="s">
        <v>239</v>
      </c>
      <c r="AT736" s="182" t="s">
        <v>150</v>
      </c>
      <c r="AU736" s="182" t="s">
        <v>20</v>
      </c>
      <c r="AY736" s="19" t="s">
        <v>148</v>
      </c>
      <c r="BE736" s="183">
        <f>IF(N736="základní",J736,0)</f>
        <v>0</v>
      </c>
      <c r="BF736" s="183">
        <f>IF(N736="snížená",J736,0)</f>
        <v>0</v>
      </c>
      <c r="BG736" s="183">
        <f>IF(N736="zákl. přenesená",J736,0)</f>
        <v>0</v>
      </c>
      <c r="BH736" s="183">
        <f>IF(N736="sníž. přenesená",J736,0)</f>
        <v>0</v>
      </c>
      <c r="BI736" s="183">
        <f>IF(N736="nulová",J736,0)</f>
        <v>0</v>
      </c>
      <c r="BJ736" s="19" t="s">
        <v>90</v>
      </c>
      <c r="BK736" s="183">
        <f>ROUND(I736*H736,2)</f>
        <v>0</v>
      </c>
      <c r="BL736" s="19" t="s">
        <v>239</v>
      </c>
      <c r="BM736" s="182" t="s">
        <v>1314</v>
      </c>
    </row>
    <row r="737" s="13" customFormat="1">
      <c r="A737" s="13"/>
      <c r="B737" s="184"/>
      <c r="C737" s="13"/>
      <c r="D737" s="185" t="s">
        <v>156</v>
      </c>
      <c r="E737" s="186" t="s">
        <v>1</v>
      </c>
      <c r="F737" s="187" t="s">
        <v>1315</v>
      </c>
      <c r="G737" s="13"/>
      <c r="H737" s="186" t="s">
        <v>1</v>
      </c>
      <c r="I737" s="188"/>
      <c r="J737" s="13"/>
      <c r="K737" s="13"/>
      <c r="L737" s="184"/>
      <c r="M737" s="189"/>
      <c r="N737" s="190"/>
      <c r="O737" s="190"/>
      <c r="P737" s="190"/>
      <c r="Q737" s="190"/>
      <c r="R737" s="190"/>
      <c r="S737" s="190"/>
      <c r="T737" s="191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T737" s="186" t="s">
        <v>156</v>
      </c>
      <c r="AU737" s="186" t="s">
        <v>20</v>
      </c>
      <c r="AV737" s="13" t="s">
        <v>90</v>
      </c>
      <c r="AW737" s="13" t="s">
        <v>41</v>
      </c>
      <c r="AX737" s="13" t="s">
        <v>85</v>
      </c>
      <c r="AY737" s="186" t="s">
        <v>148</v>
      </c>
    </row>
    <row r="738" s="13" customFormat="1">
      <c r="A738" s="13"/>
      <c r="B738" s="184"/>
      <c r="C738" s="13"/>
      <c r="D738" s="185" t="s">
        <v>156</v>
      </c>
      <c r="E738" s="186" t="s">
        <v>1</v>
      </c>
      <c r="F738" s="187" t="s">
        <v>1309</v>
      </c>
      <c r="G738" s="13"/>
      <c r="H738" s="186" t="s">
        <v>1</v>
      </c>
      <c r="I738" s="188"/>
      <c r="J738" s="13"/>
      <c r="K738" s="13"/>
      <c r="L738" s="184"/>
      <c r="M738" s="189"/>
      <c r="N738" s="190"/>
      <c r="O738" s="190"/>
      <c r="P738" s="190"/>
      <c r="Q738" s="190"/>
      <c r="R738" s="190"/>
      <c r="S738" s="190"/>
      <c r="T738" s="191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T738" s="186" t="s">
        <v>156</v>
      </c>
      <c r="AU738" s="186" t="s">
        <v>20</v>
      </c>
      <c r="AV738" s="13" t="s">
        <v>90</v>
      </c>
      <c r="AW738" s="13" t="s">
        <v>41</v>
      </c>
      <c r="AX738" s="13" t="s">
        <v>85</v>
      </c>
      <c r="AY738" s="186" t="s">
        <v>148</v>
      </c>
    </row>
    <row r="739" s="14" customFormat="1">
      <c r="A739" s="14"/>
      <c r="B739" s="192"/>
      <c r="C739" s="14"/>
      <c r="D739" s="185" t="s">
        <v>156</v>
      </c>
      <c r="E739" s="193" t="s">
        <v>1</v>
      </c>
      <c r="F739" s="194" t="s">
        <v>485</v>
      </c>
      <c r="G739" s="14"/>
      <c r="H739" s="195">
        <v>68</v>
      </c>
      <c r="I739" s="196"/>
      <c r="J739" s="14"/>
      <c r="K739" s="14"/>
      <c r="L739" s="192"/>
      <c r="M739" s="197"/>
      <c r="N739" s="198"/>
      <c r="O739" s="198"/>
      <c r="P739" s="198"/>
      <c r="Q739" s="198"/>
      <c r="R739" s="198"/>
      <c r="S739" s="198"/>
      <c r="T739" s="199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T739" s="193" t="s">
        <v>156</v>
      </c>
      <c r="AU739" s="193" t="s">
        <v>20</v>
      </c>
      <c r="AV739" s="14" t="s">
        <v>20</v>
      </c>
      <c r="AW739" s="14" t="s">
        <v>41</v>
      </c>
      <c r="AX739" s="14" t="s">
        <v>85</v>
      </c>
      <c r="AY739" s="193" t="s">
        <v>148</v>
      </c>
    </row>
    <row r="740" s="15" customFormat="1">
      <c r="A740" s="15"/>
      <c r="B740" s="200"/>
      <c r="C740" s="15"/>
      <c r="D740" s="185" t="s">
        <v>156</v>
      </c>
      <c r="E740" s="201" t="s">
        <v>1</v>
      </c>
      <c r="F740" s="202" t="s">
        <v>159</v>
      </c>
      <c r="G740" s="15"/>
      <c r="H740" s="203">
        <v>68</v>
      </c>
      <c r="I740" s="204"/>
      <c r="J740" s="15"/>
      <c r="K740" s="15"/>
      <c r="L740" s="200"/>
      <c r="M740" s="205"/>
      <c r="N740" s="206"/>
      <c r="O740" s="206"/>
      <c r="P740" s="206"/>
      <c r="Q740" s="206"/>
      <c r="R740" s="206"/>
      <c r="S740" s="206"/>
      <c r="T740" s="207"/>
      <c r="U740" s="15"/>
      <c r="V740" s="15"/>
      <c r="W740" s="15"/>
      <c r="X740" s="15"/>
      <c r="Y740" s="15"/>
      <c r="Z740" s="15"/>
      <c r="AA740" s="15"/>
      <c r="AB740" s="15"/>
      <c r="AC740" s="15"/>
      <c r="AD740" s="15"/>
      <c r="AE740" s="15"/>
      <c r="AT740" s="201" t="s">
        <v>156</v>
      </c>
      <c r="AU740" s="201" t="s">
        <v>20</v>
      </c>
      <c r="AV740" s="15" t="s">
        <v>154</v>
      </c>
      <c r="AW740" s="15" t="s">
        <v>41</v>
      </c>
      <c r="AX740" s="15" t="s">
        <v>90</v>
      </c>
      <c r="AY740" s="201" t="s">
        <v>148</v>
      </c>
    </row>
    <row r="741" s="12" customFormat="1" ht="25.92" customHeight="1">
      <c r="A741" s="12"/>
      <c r="B741" s="156"/>
      <c r="C741" s="12"/>
      <c r="D741" s="157" t="s">
        <v>84</v>
      </c>
      <c r="E741" s="158" t="s">
        <v>251</v>
      </c>
      <c r="F741" s="158" t="s">
        <v>1316</v>
      </c>
      <c r="G741" s="12"/>
      <c r="H741" s="12"/>
      <c r="I741" s="159"/>
      <c r="J741" s="160">
        <f>BK741</f>
        <v>0</v>
      </c>
      <c r="K741" s="12"/>
      <c r="L741" s="156"/>
      <c r="M741" s="161"/>
      <c r="N741" s="162"/>
      <c r="O741" s="162"/>
      <c r="P741" s="163">
        <f>P742</f>
        <v>0</v>
      </c>
      <c r="Q741" s="162"/>
      <c r="R741" s="163">
        <f>R742</f>
        <v>0</v>
      </c>
      <c r="S741" s="162"/>
      <c r="T741" s="164">
        <f>T742</f>
        <v>0</v>
      </c>
      <c r="U741" s="12"/>
      <c r="V741" s="12"/>
      <c r="W741" s="12"/>
      <c r="X741" s="12"/>
      <c r="Y741" s="12"/>
      <c r="Z741" s="12"/>
      <c r="AA741" s="12"/>
      <c r="AB741" s="12"/>
      <c r="AC741" s="12"/>
      <c r="AD741" s="12"/>
      <c r="AE741" s="12"/>
      <c r="AR741" s="157" t="s">
        <v>164</v>
      </c>
      <c r="AT741" s="165" t="s">
        <v>84</v>
      </c>
      <c r="AU741" s="165" t="s">
        <v>85</v>
      </c>
      <c r="AY741" s="157" t="s">
        <v>148</v>
      </c>
      <c r="BK741" s="166">
        <f>BK742</f>
        <v>0</v>
      </c>
    </row>
    <row r="742" s="12" customFormat="1" ht="22.8" customHeight="1">
      <c r="A742" s="12"/>
      <c r="B742" s="156"/>
      <c r="C742" s="12"/>
      <c r="D742" s="157" t="s">
        <v>84</v>
      </c>
      <c r="E742" s="167" t="s">
        <v>1317</v>
      </c>
      <c r="F742" s="167" t="s">
        <v>1318</v>
      </c>
      <c r="G742" s="12"/>
      <c r="H742" s="12"/>
      <c r="I742" s="159"/>
      <c r="J742" s="168">
        <f>BK742</f>
        <v>0</v>
      </c>
      <c r="K742" s="12"/>
      <c r="L742" s="156"/>
      <c r="M742" s="161"/>
      <c r="N742" s="162"/>
      <c r="O742" s="162"/>
      <c r="P742" s="163">
        <f>P743</f>
        <v>0</v>
      </c>
      <c r="Q742" s="162"/>
      <c r="R742" s="163">
        <f>R743</f>
        <v>0</v>
      </c>
      <c r="S742" s="162"/>
      <c r="T742" s="164">
        <f>T743</f>
        <v>0</v>
      </c>
      <c r="U742" s="12"/>
      <c r="V742" s="12"/>
      <c r="W742" s="12"/>
      <c r="X742" s="12"/>
      <c r="Y742" s="12"/>
      <c r="Z742" s="12"/>
      <c r="AA742" s="12"/>
      <c r="AB742" s="12"/>
      <c r="AC742" s="12"/>
      <c r="AD742" s="12"/>
      <c r="AE742" s="12"/>
      <c r="AR742" s="157" t="s">
        <v>164</v>
      </c>
      <c r="AT742" s="165" t="s">
        <v>84</v>
      </c>
      <c r="AU742" s="165" t="s">
        <v>90</v>
      </c>
      <c r="AY742" s="157" t="s">
        <v>148</v>
      </c>
      <c r="BK742" s="166">
        <f>BK743</f>
        <v>0</v>
      </c>
    </row>
    <row r="743" s="2" customFormat="1" ht="24.15" customHeight="1">
      <c r="A743" s="39"/>
      <c r="B743" s="169"/>
      <c r="C743" s="170" t="s">
        <v>1319</v>
      </c>
      <c r="D743" s="170" t="s">
        <v>150</v>
      </c>
      <c r="E743" s="171" t="s">
        <v>1320</v>
      </c>
      <c r="F743" s="172" t="s">
        <v>1321</v>
      </c>
      <c r="G743" s="173" t="s">
        <v>274</v>
      </c>
      <c r="H743" s="174">
        <v>1</v>
      </c>
      <c r="I743" s="175"/>
      <c r="J743" s="176">
        <f>ROUND(I743*H743,2)</f>
        <v>0</v>
      </c>
      <c r="K743" s="177"/>
      <c r="L743" s="40"/>
      <c r="M743" s="178" t="s">
        <v>1</v>
      </c>
      <c r="N743" s="179" t="s">
        <v>50</v>
      </c>
      <c r="O743" s="78"/>
      <c r="P743" s="180">
        <f>O743*H743</f>
        <v>0</v>
      </c>
      <c r="Q743" s="180">
        <v>0</v>
      </c>
      <c r="R743" s="180">
        <f>Q743*H743</f>
        <v>0</v>
      </c>
      <c r="S743" s="180">
        <v>0</v>
      </c>
      <c r="T743" s="181">
        <f>S743*H743</f>
        <v>0</v>
      </c>
      <c r="U743" s="39"/>
      <c r="V743" s="39"/>
      <c r="W743" s="39"/>
      <c r="X743" s="39"/>
      <c r="Y743" s="39"/>
      <c r="Z743" s="39"/>
      <c r="AA743" s="39"/>
      <c r="AB743" s="39"/>
      <c r="AC743" s="39"/>
      <c r="AD743" s="39"/>
      <c r="AE743" s="39"/>
      <c r="AR743" s="182" t="s">
        <v>469</v>
      </c>
      <c r="AT743" s="182" t="s">
        <v>150</v>
      </c>
      <c r="AU743" s="182" t="s">
        <v>20</v>
      </c>
      <c r="AY743" s="19" t="s">
        <v>148</v>
      </c>
      <c r="BE743" s="183">
        <f>IF(N743="základní",J743,0)</f>
        <v>0</v>
      </c>
      <c r="BF743" s="183">
        <f>IF(N743="snížená",J743,0)</f>
        <v>0</v>
      </c>
      <c r="BG743" s="183">
        <f>IF(N743="zákl. přenesená",J743,0)</f>
        <v>0</v>
      </c>
      <c r="BH743" s="183">
        <f>IF(N743="sníž. přenesená",J743,0)</f>
        <v>0</v>
      </c>
      <c r="BI743" s="183">
        <f>IF(N743="nulová",J743,0)</f>
        <v>0</v>
      </c>
      <c r="BJ743" s="19" t="s">
        <v>90</v>
      </c>
      <c r="BK743" s="183">
        <f>ROUND(I743*H743,2)</f>
        <v>0</v>
      </c>
      <c r="BL743" s="19" t="s">
        <v>469</v>
      </c>
      <c r="BM743" s="182" t="s">
        <v>1322</v>
      </c>
    </row>
    <row r="744" s="12" customFormat="1" ht="25.92" customHeight="1">
      <c r="A744" s="12"/>
      <c r="B744" s="156"/>
      <c r="C744" s="12"/>
      <c r="D744" s="157" t="s">
        <v>84</v>
      </c>
      <c r="E744" s="158" t="s">
        <v>1323</v>
      </c>
      <c r="F744" s="158" t="s">
        <v>1324</v>
      </c>
      <c r="G744" s="12"/>
      <c r="H744" s="12"/>
      <c r="I744" s="159"/>
      <c r="J744" s="160">
        <f>BK744</f>
        <v>0</v>
      </c>
      <c r="K744" s="12"/>
      <c r="L744" s="156"/>
      <c r="M744" s="161"/>
      <c r="N744" s="162"/>
      <c r="O744" s="162"/>
      <c r="P744" s="163">
        <f>SUM(P745:P750)</f>
        <v>0</v>
      </c>
      <c r="Q744" s="162"/>
      <c r="R744" s="163">
        <f>SUM(R745:R750)</f>
        <v>0</v>
      </c>
      <c r="S744" s="162"/>
      <c r="T744" s="164">
        <f>SUM(T745:T750)</f>
        <v>0</v>
      </c>
      <c r="U744" s="12"/>
      <c r="V744" s="12"/>
      <c r="W744" s="12"/>
      <c r="X744" s="12"/>
      <c r="Y744" s="12"/>
      <c r="Z744" s="12"/>
      <c r="AA744" s="12"/>
      <c r="AB744" s="12"/>
      <c r="AC744" s="12"/>
      <c r="AD744" s="12"/>
      <c r="AE744" s="12"/>
      <c r="AR744" s="157" t="s">
        <v>154</v>
      </c>
      <c r="AT744" s="165" t="s">
        <v>84</v>
      </c>
      <c r="AU744" s="165" t="s">
        <v>85</v>
      </c>
      <c r="AY744" s="157" t="s">
        <v>148</v>
      </c>
      <c r="BK744" s="166">
        <f>SUM(BK745:BK750)</f>
        <v>0</v>
      </c>
    </row>
    <row r="745" s="2" customFormat="1" ht="16.5" customHeight="1">
      <c r="A745" s="39"/>
      <c r="B745" s="169"/>
      <c r="C745" s="170" t="s">
        <v>1325</v>
      </c>
      <c r="D745" s="170" t="s">
        <v>150</v>
      </c>
      <c r="E745" s="171" t="s">
        <v>1326</v>
      </c>
      <c r="F745" s="172" t="s">
        <v>1327</v>
      </c>
      <c r="G745" s="173" t="s">
        <v>1328</v>
      </c>
      <c r="H745" s="174">
        <v>80</v>
      </c>
      <c r="I745" s="175"/>
      <c r="J745" s="176">
        <f>ROUND(I745*H745,2)</f>
        <v>0</v>
      </c>
      <c r="K745" s="177"/>
      <c r="L745" s="40"/>
      <c r="M745" s="178" t="s">
        <v>1</v>
      </c>
      <c r="N745" s="179" t="s">
        <v>50</v>
      </c>
      <c r="O745" s="78"/>
      <c r="P745" s="180">
        <f>O745*H745</f>
        <v>0</v>
      </c>
      <c r="Q745" s="180">
        <v>0</v>
      </c>
      <c r="R745" s="180">
        <f>Q745*H745</f>
        <v>0</v>
      </c>
      <c r="S745" s="180">
        <v>0</v>
      </c>
      <c r="T745" s="181">
        <f>S745*H745</f>
        <v>0</v>
      </c>
      <c r="U745" s="39"/>
      <c r="V745" s="39"/>
      <c r="W745" s="39"/>
      <c r="X745" s="39"/>
      <c r="Y745" s="39"/>
      <c r="Z745" s="39"/>
      <c r="AA745" s="39"/>
      <c r="AB745" s="39"/>
      <c r="AC745" s="39"/>
      <c r="AD745" s="39"/>
      <c r="AE745" s="39"/>
      <c r="AR745" s="182" t="s">
        <v>1329</v>
      </c>
      <c r="AT745" s="182" t="s">
        <v>150</v>
      </c>
      <c r="AU745" s="182" t="s">
        <v>90</v>
      </c>
      <c r="AY745" s="19" t="s">
        <v>148</v>
      </c>
      <c r="BE745" s="183">
        <f>IF(N745="základní",J745,0)</f>
        <v>0</v>
      </c>
      <c r="BF745" s="183">
        <f>IF(N745="snížená",J745,0)</f>
        <v>0</v>
      </c>
      <c r="BG745" s="183">
        <f>IF(N745="zákl. přenesená",J745,0)</f>
        <v>0</v>
      </c>
      <c r="BH745" s="183">
        <f>IF(N745="sníž. přenesená",J745,0)</f>
        <v>0</v>
      </c>
      <c r="BI745" s="183">
        <f>IF(N745="nulová",J745,0)</f>
        <v>0</v>
      </c>
      <c r="BJ745" s="19" t="s">
        <v>90</v>
      </c>
      <c r="BK745" s="183">
        <f>ROUND(I745*H745,2)</f>
        <v>0</v>
      </c>
      <c r="BL745" s="19" t="s">
        <v>1329</v>
      </c>
      <c r="BM745" s="182" t="s">
        <v>1330</v>
      </c>
    </row>
    <row r="746" s="13" customFormat="1">
      <c r="A746" s="13"/>
      <c r="B746" s="184"/>
      <c r="C746" s="13"/>
      <c r="D746" s="185" t="s">
        <v>156</v>
      </c>
      <c r="E746" s="186" t="s">
        <v>1</v>
      </c>
      <c r="F746" s="187" t="s">
        <v>1331</v>
      </c>
      <c r="G746" s="13"/>
      <c r="H746" s="186" t="s">
        <v>1</v>
      </c>
      <c r="I746" s="188"/>
      <c r="J746" s="13"/>
      <c r="K746" s="13"/>
      <c r="L746" s="184"/>
      <c r="M746" s="189"/>
      <c r="N746" s="190"/>
      <c r="O746" s="190"/>
      <c r="P746" s="190"/>
      <c r="Q746" s="190"/>
      <c r="R746" s="190"/>
      <c r="S746" s="190"/>
      <c r="T746" s="191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T746" s="186" t="s">
        <v>156</v>
      </c>
      <c r="AU746" s="186" t="s">
        <v>90</v>
      </c>
      <c r="AV746" s="13" t="s">
        <v>90</v>
      </c>
      <c r="AW746" s="13" t="s">
        <v>41</v>
      </c>
      <c r="AX746" s="13" t="s">
        <v>85</v>
      </c>
      <c r="AY746" s="186" t="s">
        <v>148</v>
      </c>
    </row>
    <row r="747" s="13" customFormat="1">
      <c r="A747" s="13"/>
      <c r="B747" s="184"/>
      <c r="C747" s="13"/>
      <c r="D747" s="185" t="s">
        <v>156</v>
      </c>
      <c r="E747" s="186" t="s">
        <v>1</v>
      </c>
      <c r="F747" s="187" t="s">
        <v>1332</v>
      </c>
      <c r="G747" s="13"/>
      <c r="H747" s="186" t="s">
        <v>1</v>
      </c>
      <c r="I747" s="188"/>
      <c r="J747" s="13"/>
      <c r="K747" s="13"/>
      <c r="L747" s="184"/>
      <c r="M747" s="189"/>
      <c r="N747" s="190"/>
      <c r="O747" s="190"/>
      <c r="P747" s="190"/>
      <c r="Q747" s="190"/>
      <c r="R747" s="190"/>
      <c r="S747" s="190"/>
      <c r="T747" s="191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T747" s="186" t="s">
        <v>156</v>
      </c>
      <c r="AU747" s="186" t="s">
        <v>90</v>
      </c>
      <c r="AV747" s="13" t="s">
        <v>90</v>
      </c>
      <c r="AW747" s="13" t="s">
        <v>41</v>
      </c>
      <c r="AX747" s="13" t="s">
        <v>85</v>
      </c>
      <c r="AY747" s="186" t="s">
        <v>148</v>
      </c>
    </row>
    <row r="748" s="13" customFormat="1">
      <c r="A748" s="13"/>
      <c r="B748" s="184"/>
      <c r="C748" s="13"/>
      <c r="D748" s="185" t="s">
        <v>156</v>
      </c>
      <c r="E748" s="186" t="s">
        <v>1</v>
      </c>
      <c r="F748" s="187" t="s">
        <v>1333</v>
      </c>
      <c r="G748" s="13"/>
      <c r="H748" s="186" t="s">
        <v>1</v>
      </c>
      <c r="I748" s="188"/>
      <c r="J748" s="13"/>
      <c r="K748" s="13"/>
      <c r="L748" s="184"/>
      <c r="M748" s="189"/>
      <c r="N748" s="190"/>
      <c r="O748" s="190"/>
      <c r="P748" s="190"/>
      <c r="Q748" s="190"/>
      <c r="R748" s="190"/>
      <c r="S748" s="190"/>
      <c r="T748" s="191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T748" s="186" t="s">
        <v>156</v>
      </c>
      <c r="AU748" s="186" t="s">
        <v>90</v>
      </c>
      <c r="AV748" s="13" t="s">
        <v>90</v>
      </c>
      <c r="AW748" s="13" t="s">
        <v>41</v>
      </c>
      <c r="AX748" s="13" t="s">
        <v>85</v>
      </c>
      <c r="AY748" s="186" t="s">
        <v>148</v>
      </c>
    </row>
    <row r="749" s="14" customFormat="1">
      <c r="A749" s="14"/>
      <c r="B749" s="192"/>
      <c r="C749" s="14"/>
      <c r="D749" s="185" t="s">
        <v>156</v>
      </c>
      <c r="E749" s="193" t="s">
        <v>1</v>
      </c>
      <c r="F749" s="194" t="s">
        <v>543</v>
      </c>
      <c r="G749" s="14"/>
      <c r="H749" s="195">
        <v>80</v>
      </c>
      <c r="I749" s="196"/>
      <c r="J749" s="14"/>
      <c r="K749" s="14"/>
      <c r="L749" s="192"/>
      <c r="M749" s="197"/>
      <c r="N749" s="198"/>
      <c r="O749" s="198"/>
      <c r="P749" s="198"/>
      <c r="Q749" s="198"/>
      <c r="R749" s="198"/>
      <c r="S749" s="198"/>
      <c r="T749" s="199"/>
      <c r="U749" s="14"/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  <c r="AT749" s="193" t="s">
        <v>156</v>
      </c>
      <c r="AU749" s="193" t="s">
        <v>90</v>
      </c>
      <c r="AV749" s="14" t="s">
        <v>20</v>
      </c>
      <c r="AW749" s="14" t="s">
        <v>41</v>
      </c>
      <c r="AX749" s="14" t="s">
        <v>85</v>
      </c>
      <c r="AY749" s="193" t="s">
        <v>148</v>
      </c>
    </row>
    <row r="750" s="15" customFormat="1">
      <c r="A750" s="15"/>
      <c r="B750" s="200"/>
      <c r="C750" s="15"/>
      <c r="D750" s="185" t="s">
        <v>156</v>
      </c>
      <c r="E750" s="201" t="s">
        <v>1</v>
      </c>
      <c r="F750" s="202" t="s">
        <v>159</v>
      </c>
      <c r="G750" s="15"/>
      <c r="H750" s="203">
        <v>80</v>
      </c>
      <c r="I750" s="204"/>
      <c r="J750" s="15"/>
      <c r="K750" s="15"/>
      <c r="L750" s="200"/>
      <c r="M750" s="205"/>
      <c r="N750" s="206"/>
      <c r="O750" s="206"/>
      <c r="P750" s="206"/>
      <c r="Q750" s="206"/>
      <c r="R750" s="206"/>
      <c r="S750" s="206"/>
      <c r="T750" s="207"/>
      <c r="U750" s="15"/>
      <c r="V750" s="15"/>
      <c r="W750" s="15"/>
      <c r="X750" s="15"/>
      <c r="Y750" s="15"/>
      <c r="Z750" s="15"/>
      <c r="AA750" s="15"/>
      <c r="AB750" s="15"/>
      <c r="AC750" s="15"/>
      <c r="AD750" s="15"/>
      <c r="AE750" s="15"/>
      <c r="AT750" s="201" t="s">
        <v>156</v>
      </c>
      <c r="AU750" s="201" t="s">
        <v>90</v>
      </c>
      <c r="AV750" s="15" t="s">
        <v>154</v>
      </c>
      <c r="AW750" s="15" t="s">
        <v>41</v>
      </c>
      <c r="AX750" s="15" t="s">
        <v>90</v>
      </c>
      <c r="AY750" s="201" t="s">
        <v>148</v>
      </c>
    </row>
    <row r="751" s="12" customFormat="1" ht="25.92" customHeight="1">
      <c r="A751" s="12"/>
      <c r="B751" s="156"/>
      <c r="C751" s="12"/>
      <c r="D751" s="157" t="s">
        <v>84</v>
      </c>
      <c r="E751" s="158" t="s">
        <v>1334</v>
      </c>
      <c r="F751" s="158" t="s">
        <v>1335</v>
      </c>
      <c r="G751" s="12"/>
      <c r="H751" s="12"/>
      <c r="I751" s="159"/>
      <c r="J751" s="160">
        <f>BK751</f>
        <v>0</v>
      </c>
      <c r="K751" s="12"/>
      <c r="L751" s="156"/>
      <c r="M751" s="161"/>
      <c r="N751" s="162"/>
      <c r="O751" s="162"/>
      <c r="P751" s="163">
        <f>P752+P757+P759+P765+P767</f>
        <v>0</v>
      </c>
      <c r="Q751" s="162"/>
      <c r="R751" s="163">
        <f>R752+R757+R759+R765+R767</f>
        <v>0</v>
      </c>
      <c r="S751" s="162"/>
      <c r="T751" s="164">
        <f>T752+T757+T759+T765+T767</f>
        <v>0</v>
      </c>
      <c r="U751" s="12"/>
      <c r="V751" s="12"/>
      <c r="W751" s="12"/>
      <c r="X751" s="12"/>
      <c r="Y751" s="12"/>
      <c r="Z751" s="12"/>
      <c r="AA751" s="12"/>
      <c r="AB751" s="12"/>
      <c r="AC751" s="12"/>
      <c r="AD751" s="12"/>
      <c r="AE751" s="12"/>
      <c r="AR751" s="157" t="s">
        <v>171</v>
      </c>
      <c r="AT751" s="165" t="s">
        <v>84</v>
      </c>
      <c r="AU751" s="165" t="s">
        <v>85</v>
      </c>
      <c r="AY751" s="157" t="s">
        <v>148</v>
      </c>
      <c r="BK751" s="166">
        <f>BK752+BK757+BK759+BK765+BK767</f>
        <v>0</v>
      </c>
    </row>
    <row r="752" s="12" customFormat="1" ht="22.8" customHeight="1">
      <c r="A752" s="12"/>
      <c r="B752" s="156"/>
      <c r="C752" s="12"/>
      <c r="D752" s="157" t="s">
        <v>84</v>
      </c>
      <c r="E752" s="167" t="s">
        <v>1336</v>
      </c>
      <c r="F752" s="167" t="s">
        <v>1337</v>
      </c>
      <c r="G752" s="12"/>
      <c r="H752" s="12"/>
      <c r="I752" s="159"/>
      <c r="J752" s="168">
        <f>BK752</f>
        <v>0</v>
      </c>
      <c r="K752" s="12"/>
      <c r="L752" s="156"/>
      <c r="M752" s="161"/>
      <c r="N752" s="162"/>
      <c r="O752" s="162"/>
      <c r="P752" s="163">
        <f>SUM(P753:P756)</f>
        <v>0</v>
      </c>
      <c r="Q752" s="162"/>
      <c r="R752" s="163">
        <f>SUM(R753:R756)</f>
        <v>0</v>
      </c>
      <c r="S752" s="162"/>
      <c r="T752" s="164">
        <f>SUM(T753:T756)</f>
        <v>0</v>
      </c>
      <c r="U752" s="12"/>
      <c r="V752" s="12"/>
      <c r="W752" s="12"/>
      <c r="X752" s="12"/>
      <c r="Y752" s="12"/>
      <c r="Z752" s="12"/>
      <c r="AA752" s="12"/>
      <c r="AB752" s="12"/>
      <c r="AC752" s="12"/>
      <c r="AD752" s="12"/>
      <c r="AE752" s="12"/>
      <c r="AR752" s="157" t="s">
        <v>171</v>
      </c>
      <c r="AT752" s="165" t="s">
        <v>84</v>
      </c>
      <c r="AU752" s="165" t="s">
        <v>90</v>
      </c>
      <c r="AY752" s="157" t="s">
        <v>148</v>
      </c>
      <c r="BK752" s="166">
        <f>SUM(BK753:BK756)</f>
        <v>0</v>
      </c>
    </row>
    <row r="753" s="2" customFormat="1" ht="16.5" customHeight="1">
      <c r="A753" s="39"/>
      <c r="B753" s="169"/>
      <c r="C753" s="170" t="s">
        <v>1338</v>
      </c>
      <c r="D753" s="170" t="s">
        <v>150</v>
      </c>
      <c r="E753" s="171" t="s">
        <v>1339</v>
      </c>
      <c r="F753" s="172" t="s">
        <v>1340</v>
      </c>
      <c r="G753" s="173" t="s">
        <v>274</v>
      </c>
      <c r="H753" s="174">
        <v>1</v>
      </c>
      <c r="I753" s="175"/>
      <c r="J753" s="176">
        <f>ROUND(I753*H753,2)</f>
        <v>0</v>
      </c>
      <c r="K753" s="177"/>
      <c r="L753" s="40"/>
      <c r="M753" s="178" t="s">
        <v>1</v>
      </c>
      <c r="N753" s="179" t="s">
        <v>50</v>
      </c>
      <c r="O753" s="78"/>
      <c r="P753" s="180">
        <f>O753*H753</f>
        <v>0</v>
      </c>
      <c r="Q753" s="180">
        <v>0</v>
      </c>
      <c r="R753" s="180">
        <f>Q753*H753</f>
        <v>0</v>
      </c>
      <c r="S753" s="180">
        <v>0</v>
      </c>
      <c r="T753" s="181">
        <f>S753*H753</f>
        <v>0</v>
      </c>
      <c r="U753" s="39"/>
      <c r="V753" s="39"/>
      <c r="W753" s="39"/>
      <c r="X753" s="39"/>
      <c r="Y753" s="39"/>
      <c r="Z753" s="39"/>
      <c r="AA753" s="39"/>
      <c r="AB753" s="39"/>
      <c r="AC753" s="39"/>
      <c r="AD753" s="39"/>
      <c r="AE753" s="39"/>
      <c r="AR753" s="182" t="s">
        <v>1341</v>
      </c>
      <c r="AT753" s="182" t="s">
        <v>150</v>
      </c>
      <c r="AU753" s="182" t="s">
        <v>20</v>
      </c>
      <c r="AY753" s="19" t="s">
        <v>148</v>
      </c>
      <c r="BE753" s="183">
        <f>IF(N753="základní",J753,0)</f>
        <v>0</v>
      </c>
      <c r="BF753" s="183">
        <f>IF(N753="snížená",J753,0)</f>
        <v>0</v>
      </c>
      <c r="BG753" s="183">
        <f>IF(N753="zákl. přenesená",J753,0)</f>
        <v>0</v>
      </c>
      <c r="BH753" s="183">
        <f>IF(N753="sníž. přenesená",J753,0)</f>
        <v>0</v>
      </c>
      <c r="BI753" s="183">
        <f>IF(N753="nulová",J753,0)</f>
        <v>0</v>
      </c>
      <c r="BJ753" s="19" t="s">
        <v>90</v>
      </c>
      <c r="BK753" s="183">
        <f>ROUND(I753*H753,2)</f>
        <v>0</v>
      </c>
      <c r="BL753" s="19" t="s">
        <v>1341</v>
      </c>
      <c r="BM753" s="182" t="s">
        <v>1342</v>
      </c>
    </row>
    <row r="754" s="2" customFormat="1" ht="16.5" customHeight="1">
      <c r="A754" s="39"/>
      <c r="B754" s="169"/>
      <c r="C754" s="170" t="s">
        <v>1343</v>
      </c>
      <c r="D754" s="170" t="s">
        <v>150</v>
      </c>
      <c r="E754" s="171" t="s">
        <v>1344</v>
      </c>
      <c r="F754" s="172" t="s">
        <v>1345</v>
      </c>
      <c r="G754" s="173" t="s">
        <v>274</v>
      </c>
      <c r="H754" s="174">
        <v>1</v>
      </c>
      <c r="I754" s="175"/>
      <c r="J754" s="176">
        <f>ROUND(I754*H754,2)</f>
        <v>0</v>
      </c>
      <c r="K754" s="177"/>
      <c r="L754" s="40"/>
      <c r="M754" s="178" t="s">
        <v>1</v>
      </c>
      <c r="N754" s="179" t="s">
        <v>50</v>
      </c>
      <c r="O754" s="78"/>
      <c r="P754" s="180">
        <f>O754*H754</f>
        <v>0</v>
      </c>
      <c r="Q754" s="180">
        <v>0</v>
      </c>
      <c r="R754" s="180">
        <f>Q754*H754</f>
        <v>0</v>
      </c>
      <c r="S754" s="180">
        <v>0</v>
      </c>
      <c r="T754" s="181">
        <f>S754*H754</f>
        <v>0</v>
      </c>
      <c r="U754" s="39"/>
      <c r="V754" s="39"/>
      <c r="W754" s="39"/>
      <c r="X754" s="39"/>
      <c r="Y754" s="39"/>
      <c r="Z754" s="39"/>
      <c r="AA754" s="39"/>
      <c r="AB754" s="39"/>
      <c r="AC754" s="39"/>
      <c r="AD754" s="39"/>
      <c r="AE754" s="39"/>
      <c r="AR754" s="182" t="s">
        <v>1341</v>
      </c>
      <c r="AT754" s="182" t="s">
        <v>150</v>
      </c>
      <c r="AU754" s="182" t="s">
        <v>20</v>
      </c>
      <c r="AY754" s="19" t="s">
        <v>148</v>
      </c>
      <c r="BE754" s="183">
        <f>IF(N754="základní",J754,0)</f>
        <v>0</v>
      </c>
      <c r="BF754" s="183">
        <f>IF(N754="snížená",J754,0)</f>
        <v>0</v>
      </c>
      <c r="BG754" s="183">
        <f>IF(N754="zákl. přenesená",J754,0)</f>
        <v>0</v>
      </c>
      <c r="BH754" s="183">
        <f>IF(N754="sníž. přenesená",J754,0)</f>
        <v>0</v>
      </c>
      <c r="BI754" s="183">
        <f>IF(N754="nulová",J754,0)</f>
        <v>0</v>
      </c>
      <c r="BJ754" s="19" t="s">
        <v>90</v>
      </c>
      <c r="BK754" s="183">
        <f>ROUND(I754*H754,2)</f>
        <v>0</v>
      </c>
      <c r="BL754" s="19" t="s">
        <v>1341</v>
      </c>
      <c r="BM754" s="182" t="s">
        <v>1346</v>
      </c>
    </row>
    <row r="755" s="2" customFormat="1" ht="24.15" customHeight="1">
      <c r="A755" s="39"/>
      <c r="B755" s="169"/>
      <c r="C755" s="170" t="s">
        <v>1347</v>
      </c>
      <c r="D755" s="170" t="s">
        <v>150</v>
      </c>
      <c r="E755" s="171" t="s">
        <v>1348</v>
      </c>
      <c r="F755" s="172" t="s">
        <v>1349</v>
      </c>
      <c r="G755" s="173" t="s">
        <v>274</v>
      </c>
      <c r="H755" s="174">
        <v>1</v>
      </c>
      <c r="I755" s="175"/>
      <c r="J755" s="176">
        <f>ROUND(I755*H755,2)</f>
        <v>0</v>
      </c>
      <c r="K755" s="177"/>
      <c r="L755" s="40"/>
      <c r="M755" s="178" t="s">
        <v>1</v>
      </c>
      <c r="N755" s="179" t="s">
        <v>50</v>
      </c>
      <c r="O755" s="78"/>
      <c r="P755" s="180">
        <f>O755*H755</f>
        <v>0</v>
      </c>
      <c r="Q755" s="180">
        <v>0</v>
      </c>
      <c r="R755" s="180">
        <f>Q755*H755</f>
        <v>0</v>
      </c>
      <c r="S755" s="180">
        <v>0</v>
      </c>
      <c r="T755" s="181">
        <f>S755*H755</f>
        <v>0</v>
      </c>
      <c r="U755" s="39"/>
      <c r="V755" s="39"/>
      <c r="W755" s="39"/>
      <c r="X755" s="39"/>
      <c r="Y755" s="39"/>
      <c r="Z755" s="39"/>
      <c r="AA755" s="39"/>
      <c r="AB755" s="39"/>
      <c r="AC755" s="39"/>
      <c r="AD755" s="39"/>
      <c r="AE755" s="39"/>
      <c r="AR755" s="182" t="s">
        <v>1341</v>
      </c>
      <c r="AT755" s="182" t="s">
        <v>150</v>
      </c>
      <c r="AU755" s="182" t="s">
        <v>20</v>
      </c>
      <c r="AY755" s="19" t="s">
        <v>148</v>
      </c>
      <c r="BE755" s="183">
        <f>IF(N755="základní",J755,0)</f>
        <v>0</v>
      </c>
      <c r="BF755" s="183">
        <f>IF(N755="snížená",J755,0)</f>
        <v>0</v>
      </c>
      <c r="BG755" s="183">
        <f>IF(N755="zákl. přenesená",J755,0)</f>
        <v>0</v>
      </c>
      <c r="BH755" s="183">
        <f>IF(N755="sníž. přenesená",J755,0)</f>
        <v>0</v>
      </c>
      <c r="BI755" s="183">
        <f>IF(N755="nulová",J755,0)</f>
        <v>0</v>
      </c>
      <c r="BJ755" s="19" t="s">
        <v>90</v>
      </c>
      <c r="BK755" s="183">
        <f>ROUND(I755*H755,2)</f>
        <v>0</v>
      </c>
      <c r="BL755" s="19" t="s">
        <v>1341</v>
      </c>
      <c r="BM755" s="182" t="s">
        <v>1350</v>
      </c>
    </row>
    <row r="756" s="2" customFormat="1" ht="37.8" customHeight="1">
      <c r="A756" s="39"/>
      <c r="B756" s="169"/>
      <c r="C756" s="170" t="s">
        <v>1351</v>
      </c>
      <c r="D756" s="170" t="s">
        <v>150</v>
      </c>
      <c r="E756" s="171" t="s">
        <v>1352</v>
      </c>
      <c r="F756" s="172" t="s">
        <v>1353</v>
      </c>
      <c r="G756" s="173" t="s">
        <v>274</v>
      </c>
      <c r="H756" s="174">
        <v>1</v>
      </c>
      <c r="I756" s="175"/>
      <c r="J756" s="176">
        <f>ROUND(I756*H756,2)</f>
        <v>0</v>
      </c>
      <c r="K756" s="177"/>
      <c r="L756" s="40"/>
      <c r="M756" s="178" t="s">
        <v>1</v>
      </c>
      <c r="N756" s="179" t="s">
        <v>50</v>
      </c>
      <c r="O756" s="78"/>
      <c r="P756" s="180">
        <f>O756*H756</f>
        <v>0</v>
      </c>
      <c r="Q756" s="180">
        <v>0</v>
      </c>
      <c r="R756" s="180">
        <f>Q756*H756</f>
        <v>0</v>
      </c>
      <c r="S756" s="180">
        <v>0</v>
      </c>
      <c r="T756" s="181">
        <f>S756*H756</f>
        <v>0</v>
      </c>
      <c r="U756" s="39"/>
      <c r="V756" s="39"/>
      <c r="W756" s="39"/>
      <c r="X756" s="39"/>
      <c r="Y756" s="39"/>
      <c r="Z756" s="39"/>
      <c r="AA756" s="39"/>
      <c r="AB756" s="39"/>
      <c r="AC756" s="39"/>
      <c r="AD756" s="39"/>
      <c r="AE756" s="39"/>
      <c r="AR756" s="182" t="s">
        <v>1341</v>
      </c>
      <c r="AT756" s="182" t="s">
        <v>150</v>
      </c>
      <c r="AU756" s="182" t="s">
        <v>20</v>
      </c>
      <c r="AY756" s="19" t="s">
        <v>148</v>
      </c>
      <c r="BE756" s="183">
        <f>IF(N756="základní",J756,0)</f>
        <v>0</v>
      </c>
      <c r="BF756" s="183">
        <f>IF(N756="snížená",J756,0)</f>
        <v>0</v>
      </c>
      <c r="BG756" s="183">
        <f>IF(N756="zákl. přenesená",J756,0)</f>
        <v>0</v>
      </c>
      <c r="BH756" s="183">
        <f>IF(N756="sníž. přenesená",J756,0)</f>
        <v>0</v>
      </c>
      <c r="BI756" s="183">
        <f>IF(N756="nulová",J756,0)</f>
        <v>0</v>
      </c>
      <c r="BJ756" s="19" t="s">
        <v>90</v>
      </c>
      <c r="BK756" s="183">
        <f>ROUND(I756*H756,2)</f>
        <v>0</v>
      </c>
      <c r="BL756" s="19" t="s">
        <v>1341</v>
      </c>
      <c r="BM756" s="182" t="s">
        <v>1354</v>
      </c>
    </row>
    <row r="757" s="12" customFormat="1" ht="22.8" customHeight="1">
      <c r="A757" s="12"/>
      <c r="B757" s="156"/>
      <c r="C757" s="12"/>
      <c r="D757" s="157" t="s">
        <v>84</v>
      </c>
      <c r="E757" s="167" t="s">
        <v>1355</v>
      </c>
      <c r="F757" s="167" t="s">
        <v>1356</v>
      </c>
      <c r="G757" s="12"/>
      <c r="H757" s="12"/>
      <c r="I757" s="159"/>
      <c r="J757" s="168">
        <f>BK757</f>
        <v>0</v>
      </c>
      <c r="K757" s="12"/>
      <c r="L757" s="156"/>
      <c r="M757" s="161"/>
      <c r="N757" s="162"/>
      <c r="O757" s="162"/>
      <c r="P757" s="163">
        <f>P758</f>
        <v>0</v>
      </c>
      <c r="Q757" s="162"/>
      <c r="R757" s="163">
        <f>R758</f>
        <v>0</v>
      </c>
      <c r="S757" s="162"/>
      <c r="T757" s="164">
        <f>T758</f>
        <v>0</v>
      </c>
      <c r="U757" s="12"/>
      <c r="V757" s="12"/>
      <c r="W757" s="12"/>
      <c r="X757" s="12"/>
      <c r="Y757" s="12"/>
      <c r="Z757" s="12"/>
      <c r="AA757" s="12"/>
      <c r="AB757" s="12"/>
      <c r="AC757" s="12"/>
      <c r="AD757" s="12"/>
      <c r="AE757" s="12"/>
      <c r="AR757" s="157" t="s">
        <v>171</v>
      </c>
      <c r="AT757" s="165" t="s">
        <v>84</v>
      </c>
      <c r="AU757" s="165" t="s">
        <v>90</v>
      </c>
      <c r="AY757" s="157" t="s">
        <v>148</v>
      </c>
      <c r="BK757" s="166">
        <f>BK758</f>
        <v>0</v>
      </c>
    </row>
    <row r="758" s="2" customFormat="1" ht="37.8" customHeight="1">
      <c r="A758" s="39"/>
      <c r="B758" s="169"/>
      <c r="C758" s="170" t="s">
        <v>1357</v>
      </c>
      <c r="D758" s="170" t="s">
        <v>150</v>
      </c>
      <c r="E758" s="171" t="s">
        <v>1358</v>
      </c>
      <c r="F758" s="172" t="s">
        <v>1359</v>
      </c>
      <c r="G758" s="173" t="s">
        <v>274</v>
      </c>
      <c r="H758" s="174">
        <v>1</v>
      </c>
      <c r="I758" s="175"/>
      <c r="J758" s="176">
        <f>ROUND(I758*H758,2)</f>
        <v>0</v>
      </c>
      <c r="K758" s="177"/>
      <c r="L758" s="40"/>
      <c r="M758" s="178" t="s">
        <v>1</v>
      </c>
      <c r="N758" s="179" t="s">
        <v>50</v>
      </c>
      <c r="O758" s="78"/>
      <c r="P758" s="180">
        <f>O758*H758</f>
        <v>0</v>
      </c>
      <c r="Q758" s="180">
        <v>0</v>
      </c>
      <c r="R758" s="180">
        <f>Q758*H758</f>
        <v>0</v>
      </c>
      <c r="S758" s="180">
        <v>0</v>
      </c>
      <c r="T758" s="181">
        <f>S758*H758</f>
        <v>0</v>
      </c>
      <c r="U758" s="39"/>
      <c r="V758" s="39"/>
      <c r="W758" s="39"/>
      <c r="X758" s="39"/>
      <c r="Y758" s="39"/>
      <c r="Z758" s="39"/>
      <c r="AA758" s="39"/>
      <c r="AB758" s="39"/>
      <c r="AC758" s="39"/>
      <c r="AD758" s="39"/>
      <c r="AE758" s="39"/>
      <c r="AR758" s="182" t="s">
        <v>1341</v>
      </c>
      <c r="AT758" s="182" t="s">
        <v>150</v>
      </c>
      <c r="AU758" s="182" t="s">
        <v>20</v>
      </c>
      <c r="AY758" s="19" t="s">
        <v>148</v>
      </c>
      <c r="BE758" s="183">
        <f>IF(N758="základní",J758,0)</f>
        <v>0</v>
      </c>
      <c r="BF758" s="183">
        <f>IF(N758="snížená",J758,0)</f>
        <v>0</v>
      </c>
      <c r="BG758" s="183">
        <f>IF(N758="zákl. přenesená",J758,0)</f>
        <v>0</v>
      </c>
      <c r="BH758" s="183">
        <f>IF(N758="sníž. přenesená",J758,0)</f>
        <v>0</v>
      </c>
      <c r="BI758" s="183">
        <f>IF(N758="nulová",J758,0)</f>
        <v>0</v>
      </c>
      <c r="BJ758" s="19" t="s">
        <v>90</v>
      </c>
      <c r="BK758" s="183">
        <f>ROUND(I758*H758,2)</f>
        <v>0</v>
      </c>
      <c r="BL758" s="19" t="s">
        <v>1341</v>
      </c>
      <c r="BM758" s="182" t="s">
        <v>1360</v>
      </c>
    </row>
    <row r="759" s="12" customFormat="1" ht="22.8" customHeight="1">
      <c r="A759" s="12"/>
      <c r="B759" s="156"/>
      <c r="C759" s="12"/>
      <c r="D759" s="157" t="s">
        <v>84</v>
      </c>
      <c r="E759" s="167" t="s">
        <v>1361</v>
      </c>
      <c r="F759" s="167" t="s">
        <v>1362</v>
      </c>
      <c r="G759" s="12"/>
      <c r="H759" s="12"/>
      <c r="I759" s="159"/>
      <c r="J759" s="168">
        <f>BK759</f>
        <v>0</v>
      </c>
      <c r="K759" s="12"/>
      <c r="L759" s="156"/>
      <c r="M759" s="161"/>
      <c r="N759" s="162"/>
      <c r="O759" s="162"/>
      <c r="P759" s="163">
        <f>SUM(P760:P764)</f>
        <v>0</v>
      </c>
      <c r="Q759" s="162"/>
      <c r="R759" s="163">
        <f>SUM(R760:R764)</f>
        <v>0</v>
      </c>
      <c r="S759" s="162"/>
      <c r="T759" s="164">
        <f>SUM(T760:T764)</f>
        <v>0</v>
      </c>
      <c r="U759" s="12"/>
      <c r="V759" s="12"/>
      <c r="W759" s="12"/>
      <c r="X759" s="12"/>
      <c r="Y759" s="12"/>
      <c r="Z759" s="12"/>
      <c r="AA759" s="12"/>
      <c r="AB759" s="12"/>
      <c r="AC759" s="12"/>
      <c r="AD759" s="12"/>
      <c r="AE759" s="12"/>
      <c r="AR759" s="157" t="s">
        <v>171</v>
      </c>
      <c r="AT759" s="165" t="s">
        <v>84</v>
      </c>
      <c r="AU759" s="165" t="s">
        <v>90</v>
      </c>
      <c r="AY759" s="157" t="s">
        <v>148</v>
      </c>
      <c r="BK759" s="166">
        <f>SUM(BK760:BK764)</f>
        <v>0</v>
      </c>
    </row>
    <row r="760" s="2" customFormat="1" ht="16.5" customHeight="1">
      <c r="A760" s="39"/>
      <c r="B760" s="169"/>
      <c r="C760" s="170" t="s">
        <v>1363</v>
      </c>
      <c r="D760" s="170" t="s">
        <v>150</v>
      </c>
      <c r="E760" s="171" t="s">
        <v>1364</v>
      </c>
      <c r="F760" s="172" t="s">
        <v>1365</v>
      </c>
      <c r="G760" s="173" t="s">
        <v>274</v>
      </c>
      <c r="H760" s="174">
        <v>1</v>
      </c>
      <c r="I760" s="175"/>
      <c r="J760" s="176">
        <f>ROUND(I760*H760,2)</f>
        <v>0</v>
      </c>
      <c r="K760" s="177"/>
      <c r="L760" s="40"/>
      <c r="M760" s="178" t="s">
        <v>1</v>
      </c>
      <c r="N760" s="179" t="s">
        <v>50</v>
      </c>
      <c r="O760" s="78"/>
      <c r="P760" s="180">
        <f>O760*H760</f>
        <v>0</v>
      </c>
      <c r="Q760" s="180">
        <v>0</v>
      </c>
      <c r="R760" s="180">
        <f>Q760*H760</f>
        <v>0</v>
      </c>
      <c r="S760" s="180">
        <v>0</v>
      </c>
      <c r="T760" s="181">
        <f>S760*H760</f>
        <v>0</v>
      </c>
      <c r="U760" s="39"/>
      <c r="V760" s="39"/>
      <c r="W760" s="39"/>
      <c r="X760" s="39"/>
      <c r="Y760" s="39"/>
      <c r="Z760" s="39"/>
      <c r="AA760" s="39"/>
      <c r="AB760" s="39"/>
      <c r="AC760" s="39"/>
      <c r="AD760" s="39"/>
      <c r="AE760" s="39"/>
      <c r="AR760" s="182" t="s">
        <v>1341</v>
      </c>
      <c r="AT760" s="182" t="s">
        <v>150</v>
      </c>
      <c r="AU760" s="182" t="s">
        <v>20</v>
      </c>
      <c r="AY760" s="19" t="s">
        <v>148</v>
      </c>
      <c r="BE760" s="183">
        <f>IF(N760="základní",J760,0)</f>
        <v>0</v>
      </c>
      <c r="BF760" s="183">
        <f>IF(N760="snížená",J760,0)</f>
        <v>0</v>
      </c>
      <c r="BG760" s="183">
        <f>IF(N760="zákl. přenesená",J760,0)</f>
        <v>0</v>
      </c>
      <c r="BH760" s="183">
        <f>IF(N760="sníž. přenesená",J760,0)</f>
        <v>0</v>
      </c>
      <c r="BI760" s="183">
        <f>IF(N760="nulová",J760,0)</f>
        <v>0</v>
      </c>
      <c r="BJ760" s="19" t="s">
        <v>90</v>
      </c>
      <c r="BK760" s="183">
        <f>ROUND(I760*H760,2)</f>
        <v>0</v>
      </c>
      <c r="BL760" s="19" t="s">
        <v>1341</v>
      </c>
      <c r="BM760" s="182" t="s">
        <v>1366</v>
      </c>
    </row>
    <row r="761" s="2" customFormat="1" ht="16.5" customHeight="1">
      <c r="A761" s="39"/>
      <c r="B761" s="169"/>
      <c r="C761" s="170" t="s">
        <v>1367</v>
      </c>
      <c r="D761" s="170" t="s">
        <v>150</v>
      </c>
      <c r="E761" s="171" t="s">
        <v>1368</v>
      </c>
      <c r="F761" s="172" t="s">
        <v>1369</v>
      </c>
      <c r="G761" s="173" t="s">
        <v>274</v>
      </c>
      <c r="H761" s="174">
        <v>1</v>
      </c>
      <c r="I761" s="175"/>
      <c r="J761" s="176">
        <f>ROUND(I761*H761,2)</f>
        <v>0</v>
      </c>
      <c r="K761" s="177"/>
      <c r="L761" s="40"/>
      <c r="M761" s="178" t="s">
        <v>1</v>
      </c>
      <c r="N761" s="179" t="s">
        <v>50</v>
      </c>
      <c r="O761" s="78"/>
      <c r="P761" s="180">
        <f>O761*H761</f>
        <v>0</v>
      </c>
      <c r="Q761" s="180">
        <v>0</v>
      </c>
      <c r="R761" s="180">
        <f>Q761*H761</f>
        <v>0</v>
      </c>
      <c r="S761" s="180">
        <v>0</v>
      </c>
      <c r="T761" s="181">
        <f>S761*H761</f>
        <v>0</v>
      </c>
      <c r="U761" s="39"/>
      <c r="V761" s="39"/>
      <c r="W761" s="39"/>
      <c r="X761" s="39"/>
      <c r="Y761" s="39"/>
      <c r="Z761" s="39"/>
      <c r="AA761" s="39"/>
      <c r="AB761" s="39"/>
      <c r="AC761" s="39"/>
      <c r="AD761" s="39"/>
      <c r="AE761" s="39"/>
      <c r="AR761" s="182" t="s">
        <v>1341</v>
      </c>
      <c r="AT761" s="182" t="s">
        <v>150</v>
      </c>
      <c r="AU761" s="182" t="s">
        <v>20</v>
      </c>
      <c r="AY761" s="19" t="s">
        <v>148</v>
      </c>
      <c r="BE761" s="183">
        <f>IF(N761="základní",J761,0)</f>
        <v>0</v>
      </c>
      <c r="BF761" s="183">
        <f>IF(N761="snížená",J761,0)</f>
        <v>0</v>
      </c>
      <c r="BG761" s="183">
        <f>IF(N761="zákl. přenesená",J761,0)</f>
        <v>0</v>
      </c>
      <c r="BH761" s="183">
        <f>IF(N761="sníž. přenesená",J761,0)</f>
        <v>0</v>
      </c>
      <c r="BI761" s="183">
        <f>IF(N761="nulová",J761,0)</f>
        <v>0</v>
      </c>
      <c r="BJ761" s="19" t="s">
        <v>90</v>
      </c>
      <c r="BK761" s="183">
        <f>ROUND(I761*H761,2)</f>
        <v>0</v>
      </c>
      <c r="BL761" s="19" t="s">
        <v>1341</v>
      </c>
      <c r="BM761" s="182" t="s">
        <v>1370</v>
      </c>
    </row>
    <row r="762" s="2" customFormat="1" ht="16.5" customHeight="1">
      <c r="A762" s="39"/>
      <c r="B762" s="169"/>
      <c r="C762" s="170" t="s">
        <v>1371</v>
      </c>
      <c r="D762" s="170" t="s">
        <v>150</v>
      </c>
      <c r="E762" s="171" t="s">
        <v>1372</v>
      </c>
      <c r="F762" s="172" t="s">
        <v>1373</v>
      </c>
      <c r="G762" s="173" t="s">
        <v>274</v>
      </c>
      <c r="H762" s="174">
        <v>1</v>
      </c>
      <c r="I762" s="175"/>
      <c r="J762" s="176">
        <f>ROUND(I762*H762,2)</f>
        <v>0</v>
      </c>
      <c r="K762" s="177"/>
      <c r="L762" s="40"/>
      <c r="M762" s="178" t="s">
        <v>1</v>
      </c>
      <c r="N762" s="179" t="s">
        <v>50</v>
      </c>
      <c r="O762" s="78"/>
      <c r="P762" s="180">
        <f>O762*H762</f>
        <v>0</v>
      </c>
      <c r="Q762" s="180">
        <v>0</v>
      </c>
      <c r="R762" s="180">
        <f>Q762*H762</f>
        <v>0</v>
      </c>
      <c r="S762" s="180">
        <v>0</v>
      </c>
      <c r="T762" s="181">
        <f>S762*H762</f>
        <v>0</v>
      </c>
      <c r="U762" s="39"/>
      <c r="V762" s="39"/>
      <c r="W762" s="39"/>
      <c r="X762" s="39"/>
      <c r="Y762" s="39"/>
      <c r="Z762" s="39"/>
      <c r="AA762" s="39"/>
      <c r="AB762" s="39"/>
      <c r="AC762" s="39"/>
      <c r="AD762" s="39"/>
      <c r="AE762" s="39"/>
      <c r="AR762" s="182" t="s">
        <v>1341</v>
      </c>
      <c r="AT762" s="182" t="s">
        <v>150</v>
      </c>
      <c r="AU762" s="182" t="s">
        <v>20</v>
      </c>
      <c r="AY762" s="19" t="s">
        <v>148</v>
      </c>
      <c r="BE762" s="183">
        <f>IF(N762="základní",J762,0)</f>
        <v>0</v>
      </c>
      <c r="BF762" s="183">
        <f>IF(N762="snížená",J762,0)</f>
        <v>0</v>
      </c>
      <c r="BG762" s="183">
        <f>IF(N762="zákl. přenesená",J762,0)</f>
        <v>0</v>
      </c>
      <c r="BH762" s="183">
        <f>IF(N762="sníž. přenesená",J762,0)</f>
        <v>0</v>
      </c>
      <c r="BI762" s="183">
        <f>IF(N762="nulová",J762,0)</f>
        <v>0</v>
      </c>
      <c r="BJ762" s="19" t="s">
        <v>90</v>
      </c>
      <c r="BK762" s="183">
        <f>ROUND(I762*H762,2)</f>
        <v>0</v>
      </c>
      <c r="BL762" s="19" t="s">
        <v>1341</v>
      </c>
      <c r="BM762" s="182" t="s">
        <v>1374</v>
      </c>
    </row>
    <row r="763" s="2" customFormat="1" ht="16.5" customHeight="1">
      <c r="A763" s="39"/>
      <c r="B763" s="169"/>
      <c r="C763" s="170" t="s">
        <v>1375</v>
      </c>
      <c r="D763" s="170" t="s">
        <v>150</v>
      </c>
      <c r="E763" s="171" t="s">
        <v>1376</v>
      </c>
      <c r="F763" s="172" t="s">
        <v>1377</v>
      </c>
      <c r="G763" s="173" t="s">
        <v>274</v>
      </c>
      <c r="H763" s="174">
        <v>1</v>
      </c>
      <c r="I763" s="175"/>
      <c r="J763" s="176">
        <f>ROUND(I763*H763,2)</f>
        <v>0</v>
      </c>
      <c r="K763" s="177"/>
      <c r="L763" s="40"/>
      <c r="M763" s="178" t="s">
        <v>1</v>
      </c>
      <c r="N763" s="179" t="s">
        <v>50</v>
      </c>
      <c r="O763" s="78"/>
      <c r="P763" s="180">
        <f>O763*H763</f>
        <v>0</v>
      </c>
      <c r="Q763" s="180">
        <v>0</v>
      </c>
      <c r="R763" s="180">
        <f>Q763*H763</f>
        <v>0</v>
      </c>
      <c r="S763" s="180">
        <v>0</v>
      </c>
      <c r="T763" s="181">
        <f>S763*H763</f>
        <v>0</v>
      </c>
      <c r="U763" s="39"/>
      <c r="V763" s="39"/>
      <c r="W763" s="39"/>
      <c r="X763" s="39"/>
      <c r="Y763" s="39"/>
      <c r="Z763" s="39"/>
      <c r="AA763" s="39"/>
      <c r="AB763" s="39"/>
      <c r="AC763" s="39"/>
      <c r="AD763" s="39"/>
      <c r="AE763" s="39"/>
      <c r="AR763" s="182" t="s">
        <v>1341</v>
      </c>
      <c r="AT763" s="182" t="s">
        <v>150</v>
      </c>
      <c r="AU763" s="182" t="s">
        <v>20</v>
      </c>
      <c r="AY763" s="19" t="s">
        <v>148</v>
      </c>
      <c r="BE763" s="183">
        <f>IF(N763="základní",J763,0)</f>
        <v>0</v>
      </c>
      <c r="BF763" s="183">
        <f>IF(N763="snížená",J763,0)</f>
        <v>0</v>
      </c>
      <c r="BG763" s="183">
        <f>IF(N763="zákl. přenesená",J763,0)</f>
        <v>0</v>
      </c>
      <c r="BH763" s="183">
        <f>IF(N763="sníž. přenesená",J763,0)</f>
        <v>0</v>
      </c>
      <c r="BI763" s="183">
        <f>IF(N763="nulová",J763,0)</f>
        <v>0</v>
      </c>
      <c r="BJ763" s="19" t="s">
        <v>90</v>
      </c>
      <c r="BK763" s="183">
        <f>ROUND(I763*H763,2)</f>
        <v>0</v>
      </c>
      <c r="BL763" s="19" t="s">
        <v>1341</v>
      </c>
      <c r="BM763" s="182" t="s">
        <v>1378</v>
      </c>
    </row>
    <row r="764" s="2" customFormat="1" ht="16.5" customHeight="1">
      <c r="A764" s="39"/>
      <c r="B764" s="169"/>
      <c r="C764" s="170" t="s">
        <v>1379</v>
      </c>
      <c r="D764" s="170" t="s">
        <v>150</v>
      </c>
      <c r="E764" s="171" t="s">
        <v>1380</v>
      </c>
      <c r="F764" s="172" t="s">
        <v>1381</v>
      </c>
      <c r="G764" s="173" t="s">
        <v>274</v>
      </c>
      <c r="H764" s="174">
        <v>1</v>
      </c>
      <c r="I764" s="175"/>
      <c r="J764" s="176">
        <f>ROUND(I764*H764,2)</f>
        <v>0</v>
      </c>
      <c r="K764" s="177"/>
      <c r="L764" s="40"/>
      <c r="M764" s="178" t="s">
        <v>1</v>
      </c>
      <c r="N764" s="179" t="s">
        <v>50</v>
      </c>
      <c r="O764" s="78"/>
      <c r="P764" s="180">
        <f>O764*H764</f>
        <v>0</v>
      </c>
      <c r="Q764" s="180">
        <v>0</v>
      </c>
      <c r="R764" s="180">
        <f>Q764*H764</f>
        <v>0</v>
      </c>
      <c r="S764" s="180">
        <v>0</v>
      </c>
      <c r="T764" s="181">
        <f>S764*H764</f>
        <v>0</v>
      </c>
      <c r="U764" s="39"/>
      <c r="V764" s="39"/>
      <c r="W764" s="39"/>
      <c r="X764" s="39"/>
      <c r="Y764" s="39"/>
      <c r="Z764" s="39"/>
      <c r="AA764" s="39"/>
      <c r="AB764" s="39"/>
      <c r="AC764" s="39"/>
      <c r="AD764" s="39"/>
      <c r="AE764" s="39"/>
      <c r="AR764" s="182" t="s">
        <v>1341</v>
      </c>
      <c r="AT764" s="182" t="s">
        <v>150</v>
      </c>
      <c r="AU764" s="182" t="s">
        <v>20</v>
      </c>
      <c r="AY764" s="19" t="s">
        <v>148</v>
      </c>
      <c r="BE764" s="183">
        <f>IF(N764="základní",J764,0)</f>
        <v>0</v>
      </c>
      <c r="BF764" s="183">
        <f>IF(N764="snížená",J764,0)</f>
        <v>0</v>
      </c>
      <c r="BG764" s="183">
        <f>IF(N764="zákl. přenesená",J764,0)</f>
        <v>0</v>
      </c>
      <c r="BH764" s="183">
        <f>IF(N764="sníž. přenesená",J764,0)</f>
        <v>0</v>
      </c>
      <c r="BI764" s="183">
        <f>IF(N764="nulová",J764,0)</f>
        <v>0</v>
      </c>
      <c r="BJ764" s="19" t="s">
        <v>90</v>
      </c>
      <c r="BK764" s="183">
        <f>ROUND(I764*H764,2)</f>
        <v>0</v>
      </c>
      <c r="BL764" s="19" t="s">
        <v>1341</v>
      </c>
      <c r="BM764" s="182" t="s">
        <v>1382</v>
      </c>
    </row>
    <row r="765" s="12" customFormat="1" ht="22.8" customHeight="1">
      <c r="A765" s="12"/>
      <c r="B765" s="156"/>
      <c r="C765" s="12"/>
      <c r="D765" s="157" t="s">
        <v>84</v>
      </c>
      <c r="E765" s="167" t="s">
        <v>1383</v>
      </c>
      <c r="F765" s="167" t="s">
        <v>1384</v>
      </c>
      <c r="G765" s="12"/>
      <c r="H765" s="12"/>
      <c r="I765" s="159"/>
      <c r="J765" s="168">
        <f>BK765</f>
        <v>0</v>
      </c>
      <c r="K765" s="12"/>
      <c r="L765" s="156"/>
      <c r="M765" s="161"/>
      <c r="N765" s="162"/>
      <c r="O765" s="162"/>
      <c r="P765" s="163">
        <f>P766</f>
        <v>0</v>
      </c>
      <c r="Q765" s="162"/>
      <c r="R765" s="163">
        <f>R766</f>
        <v>0</v>
      </c>
      <c r="S765" s="162"/>
      <c r="T765" s="164">
        <f>T766</f>
        <v>0</v>
      </c>
      <c r="U765" s="12"/>
      <c r="V765" s="12"/>
      <c r="W765" s="12"/>
      <c r="X765" s="12"/>
      <c r="Y765" s="12"/>
      <c r="Z765" s="12"/>
      <c r="AA765" s="12"/>
      <c r="AB765" s="12"/>
      <c r="AC765" s="12"/>
      <c r="AD765" s="12"/>
      <c r="AE765" s="12"/>
      <c r="AR765" s="157" t="s">
        <v>171</v>
      </c>
      <c r="AT765" s="165" t="s">
        <v>84</v>
      </c>
      <c r="AU765" s="165" t="s">
        <v>90</v>
      </c>
      <c r="AY765" s="157" t="s">
        <v>148</v>
      </c>
      <c r="BK765" s="166">
        <f>BK766</f>
        <v>0</v>
      </c>
    </row>
    <row r="766" s="2" customFormat="1" ht="24.15" customHeight="1">
      <c r="A766" s="39"/>
      <c r="B766" s="169"/>
      <c r="C766" s="170" t="s">
        <v>1385</v>
      </c>
      <c r="D766" s="170" t="s">
        <v>150</v>
      </c>
      <c r="E766" s="171" t="s">
        <v>1386</v>
      </c>
      <c r="F766" s="172" t="s">
        <v>1387</v>
      </c>
      <c r="G766" s="173" t="s">
        <v>274</v>
      </c>
      <c r="H766" s="174">
        <v>1</v>
      </c>
      <c r="I766" s="175"/>
      <c r="J766" s="176">
        <f>ROUND(I766*H766,2)</f>
        <v>0</v>
      </c>
      <c r="K766" s="177"/>
      <c r="L766" s="40"/>
      <c r="M766" s="178" t="s">
        <v>1</v>
      </c>
      <c r="N766" s="179" t="s">
        <v>50</v>
      </c>
      <c r="O766" s="78"/>
      <c r="P766" s="180">
        <f>O766*H766</f>
        <v>0</v>
      </c>
      <c r="Q766" s="180">
        <v>0</v>
      </c>
      <c r="R766" s="180">
        <f>Q766*H766</f>
        <v>0</v>
      </c>
      <c r="S766" s="180">
        <v>0</v>
      </c>
      <c r="T766" s="181">
        <f>S766*H766</f>
        <v>0</v>
      </c>
      <c r="U766" s="39"/>
      <c r="V766" s="39"/>
      <c r="W766" s="39"/>
      <c r="X766" s="39"/>
      <c r="Y766" s="39"/>
      <c r="Z766" s="39"/>
      <c r="AA766" s="39"/>
      <c r="AB766" s="39"/>
      <c r="AC766" s="39"/>
      <c r="AD766" s="39"/>
      <c r="AE766" s="39"/>
      <c r="AR766" s="182" t="s">
        <v>1341</v>
      </c>
      <c r="AT766" s="182" t="s">
        <v>150</v>
      </c>
      <c r="AU766" s="182" t="s">
        <v>20</v>
      </c>
      <c r="AY766" s="19" t="s">
        <v>148</v>
      </c>
      <c r="BE766" s="183">
        <f>IF(N766="základní",J766,0)</f>
        <v>0</v>
      </c>
      <c r="BF766" s="183">
        <f>IF(N766="snížená",J766,0)</f>
        <v>0</v>
      </c>
      <c r="BG766" s="183">
        <f>IF(N766="zákl. přenesená",J766,0)</f>
        <v>0</v>
      </c>
      <c r="BH766" s="183">
        <f>IF(N766="sníž. přenesená",J766,0)</f>
        <v>0</v>
      </c>
      <c r="BI766" s="183">
        <f>IF(N766="nulová",J766,0)</f>
        <v>0</v>
      </c>
      <c r="BJ766" s="19" t="s">
        <v>90</v>
      </c>
      <c r="BK766" s="183">
        <f>ROUND(I766*H766,2)</f>
        <v>0</v>
      </c>
      <c r="BL766" s="19" t="s">
        <v>1341</v>
      </c>
      <c r="BM766" s="182" t="s">
        <v>1388</v>
      </c>
    </row>
    <row r="767" s="12" customFormat="1" ht="22.8" customHeight="1">
      <c r="A767" s="12"/>
      <c r="B767" s="156"/>
      <c r="C767" s="12"/>
      <c r="D767" s="157" t="s">
        <v>84</v>
      </c>
      <c r="E767" s="167" t="s">
        <v>1389</v>
      </c>
      <c r="F767" s="167" t="s">
        <v>1390</v>
      </c>
      <c r="G767" s="12"/>
      <c r="H767" s="12"/>
      <c r="I767" s="159"/>
      <c r="J767" s="168">
        <f>BK767</f>
        <v>0</v>
      </c>
      <c r="K767" s="12"/>
      <c r="L767" s="156"/>
      <c r="M767" s="161"/>
      <c r="N767" s="162"/>
      <c r="O767" s="162"/>
      <c r="P767" s="163">
        <f>P768</f>
        <v>0</v>
      </c>
      <c r="Q767" s="162"/>
      <c r="R767" s="163">
        <f>R768</f>
        <v>0</v>
      </c>
      <c r="S767" s="162"/>
      <c r="T767" s="164">
        <f>T768</f>
        <v>0</v>
      </c>
      <c r="U767" s="12"/>
      <c r="V767" s="12"/>
      <c r="W767" s="12"/>
      <c r="X767" s="12"/>
      <c r="Y767" s="12"/>
      <c r="Z767" s="12"/>
      <c r="AA767" s="12"/>
      <c r="AB767" s="12"/>
      <c r="AC767" s="12"/>
      <c r="AD767" s="12"/>
      <c r="AE767" s="12"/>
      <c r="AR767" s="157" t="s">
        <v>171</v>
      </c>
      <c r="AT767" s="165" t="s">
        <v>84</v>
      </c>
      <c r="AU767" s="165" t="s">
        <v>90</v>
      </c>
      <c r="AY767" s="157" t="s">
        <v>148</v>
      </c>
      <c r="BK767" s="166">
        <f>BK768</f>
        <v>0</v>
      </c>
    </row>
    <row r="768" s="2" customFormat="1" ht="16.5" customHeight="1">
      <c r="A768" s="39"/>
      <c r="B768" s="169"/>
      <c r="C768" s="170" t="s">
        <v>1391</v>
      </c>
      <c r="D768" s="170" t="s">
        <v>150</v>
      </c>
      <c r="E768" s="171" t="s">
        <v>1392</v>
      </c>
      <c r="F768" s="172" t="s">
        <v>1393</v>
      </c>
      <c r="G768" s="173" t="s">
        <v>274</v>
      </c>
      <c r="H768" s="174">
        <v>1</v>
      </c>
      <c r="I768" s="175"/>
      <c r="J768" s="176">
        <f>ROUND(I768*H768,2)</f>
        <v>0</v>
      </c>
      <c r="K768" s="177"/>
      <c r="L768" s="40"/>
      <c r="M768" s="228" t="s">
        <v>1</v>
      </c>
      <c r="N768" s="229" t="s">
        <v>50</v>
      </c>
      <c r="O768" s="230"/>
      <c r="P768" s="231">
        <f>O768*H768</f>
        <v>0</v>
      </c>
      <c r="Q768" s="231">
        <v>0</v>
      </c>
      <c r="R768" s="231">
        <f>Q768*H768</f>
        <v>0</v>
      </c>
      <c r="S768" s="231">
        <v>0</v>
      </c>
      <c r="T768" s="232">
        <f>S768*H768</f>
        <v>0</v>
      </c>
      <c r="U768" s="39"/>
      <c r="V768" s="39"/>
      <c r="W768" s="39"/>
      <c r="X768" s="39"/>
      <c r="Y768" s="39"/>
      <c r="Z768" s="39"/>
      <c r="AA768" s="39"/>
      <c r="AB768" s="39"/>
      <c r="AC768" s="39"/>
      <c r="AD768" s="39"/>
      <c r="AE768" s="39"/>
      <c r="AR768" s="182" t="s">
        <v>1341</v>
      </c>
      <c r="AT768" s="182" t="s">
        <v>150</v>
      </c>
      <c r="AU768" s="182" t="s">
        <v>20</v>
      </c>
      <c r="AY768" s="19" t="s">
        <v>148</v>
      </c>
      <c r="BE768" s="183">
        <f>IF(N768="základní",J768,0)</f>
        <v>0</v>
      </c>
      <c r="BF768" s="183">
        <f>IF(N768="snížená",J768,0)</f>
        <v>0</v>
      </c>
      <c r="BG768" s="183">
        <f>IF(N768="zákl. přenesená",J768,0)</f>
        <v>0</v>
      </c>
      <c r="BH768" s="183">
        <f>IF(N768="sníž. přenesená",J768,0)</f>
        <v>0</v>
      </c>
      <c r="BI768" s="183">
        <f>IF(N768="nulová",J768,0)</f>
        <v>0</v>
      </c>
      <c r="BJ768" s="19" t="s">
        <v>90</v>
      </c>
      <c r="BK768" s="183">
        <f>ROUND(I768*H768,2)</f>
        <v>0</v>
      </c>
      <c r="BL768" s="19" t="s">
        <v>1341</v>
      </c>
      <c r="BM768" s="182" t="s">
        <v>1394</v>
      </c>
    </row>
    <row r="769" s="2" customFormat="1" ht="6.96" customHeight="1">
      <c r="A769" s="39"/>
      <c r="B769" s="61"/>
      <c r="C769" s="62"/>
      <c r="D769" s="62"/>
      <c r="E769" s="62"/>
      <c r="F769" s="62"/>
      <c r="G769" s="62"/>
      <c r="H769" s="62"/>
      <c r="I769" s="62"/>
      <c r="J769" s="62"/>
      <c r="K769" s="62"/>
      <c r="L769" s="40"/>
      <c r="M769" s="39"/>
      <c r="O769" s="39"/>
      <c r="P769" s="39"/>
      <c r="Q769" s="39"/>
      <c r="R769" s="39"/>
      <c r="S769" s="39"/>
      <c r="T769" s="39"/>
      <c r="U769" s="39"/>
      <c r="V769" s="39"/>
      <c r="W769" s="39"/>
      <c r="X769" s="39"/>
      <c r="Y769" s="39"/>
      <c r="Z769" s="39"/>
      <c r="AA769" s="39"/>
      <c r="AB769" s="39"/>
      <c r="AC769" s="39"/>
      <c r="AD769" s="39"/>
      <c r="AE769" s="39"/>
    </row>
  </sheetData>
  <autoFilter ref="C146:K768"/>
  <mergeCells count="9">
    <mergeCell ref="E7:H7"/>
    <mergeCell ref="E9:H9"/>
    <mergeCell ref="E18:H18"/>
    <mergeCell ref="E27:H27"/>
    <mergeCell ref="E85:H85"/>
    <mergeCell ref="E87:H87"/>
    <mergeCell ref="E137:H137"/>
    <mergeCell ref="E139:H13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Lenka-PC\Lenka</dc:creator>
  <cp:lastModifiedBy>Lenka-PC\Lenka</cp:lastModifiedBy>
  <dcterms:created xsi:type="dcterms:W3CDTF">2023-10-15T08:44:59Z</dcterms:created>
  <dcterms:modified xsi:type="dcterms:W3CDTF">2023-10-15T08:45:01Z</dcterms:modified>
</cp:coreProperties>
</file>